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w377\Documents\Financial Analysis\"/>
    </mc:Choice>
  </mc:AlternateContent>
  <bookViews>
    <workbookView xWindow="0" yWindow="0" windowWidth="28800" windowHeight="12420"/>
  </bookViews>
  <sheets>
    <sheet name="Quick and Easy Worksheet" sheetId="1" r:id="rId1"/>
    <sheet name="Detailed Worksheet" sheetId="2" r:id="rId2"/>
    <sheet name="Linear Feet Calculator" sheetId="3" r:id="rId3"/>
  </sheets>
  <definedNames>
    <definedName name="_xlnm.Print_Area" localSheetId="1">'Detailed Worksheet'!$B$36:$K$65</definedName>
    <definedName name="_xlnm.Print_Area" localSheetId="0">'Quick and Easy Worksheet'!$F$17:$O$46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D24" i="1"/>
  <c r="D25" i="1"/>
  <c r="D26" i="1"/>
  <c r="D27" i="1"/>
  <c r="D28" i="1"/>
  <c r="D29" i="1"/>
  <c r="D22" i="1"/>
  <c r="K39" i="2"/>
  <c r="K40" i="2"/>
  <c r="K41" i="2"/>
  <c r="K42" i="2"/>
  <c r="K43" i="2"/>
  <c r="K44" i="2"/>
  <c r="K45" i="2"/>
  <c r="K46" i="2"/>
  <c r="K47" i="2"/>
  <c r="K48" i="2"/>
  <c r="K49" i="2"/>
  <c r="C40" i="2"/>
  <c r="D40" i="2"/>
  <c r="E40" i="2"/>
  <c r="F40" i="2"/>
  <c r="G40" i="2"/>
  <c r="H40" i="2"/>
  <c r="I40" i="2"/>
  <c r="J40" i="2"/>
  <c r="C41" i="2"/>
  <c r="D41" i="2"/>
  <c r="E41" i="2"/>
  <c r="F41" i="2"/>
  <c r="G41" i="2"/>
  <c r="H41" i="2"/>
  <c r="I41" i="2"/>
  <c r="J41" i="2"/>
  <c r="C42" i="2"/>
  <c r="D42" i="2"/>
  <c r="E42" i="2"/>
  <c r="F42" i="2"/>
  <c r="G42" i="2"/>
  <c r="H42" i="2"/>
  <c r="I42" i="2"/>
  <c r="J42" i="2"/>
  <c r="C43" i="2"/>
  <c r="D43" i="2"/>
  <c r="E43" i="2"/>
  <c r="F43" i="2"/>
  <c r="G43" i="2"/>
  <c r="H43" i="2"/>
  <c r="I43" i="2"/>
  <c r="J43" i="2"/>
  <c r="C44" i="2"/>
  <c r="D44" i="2"/>
  <c r="E44" i="2"/>
  <c r="F44" i="2"/>
  <c r="G44" i="2"/>
  <c r="H44" i="2"/>
  <c r="I44" i="2"/>
  <c r="J44" i="2"/>
  <c r="C45" i="2"/>
  <c r="D45" i="2"/>
  <c r="E45" i="2"/>
  <c r="F45" i="2"/>
  <c r="G45" i="2"/>
  <c r="H45" i="2"/>
  <c r="I45" i="2"/>
  <c r="J45" i="2"/>
  <c r="C46" i="2"/>
  <c r="D46" i="2"/>
  <c r="E46" i="2"/>
  <c r="F46" i="2"/>
  <c r="G46" i="2"/>
  <c r="H46" i="2"/>
  <c r="I46" i="2"/>
  <c r="J46" i="2"/>
  <c r="C47" i="2"/>
  <c r="D47" i="2"/>
  <c r="E47" i="2"/>
  <c r="F47" i="2"/>
  <c r="G47" i="2"/>
  <c r="H47" i="2"/>
  <c r="I47" i="2"/>
  <c r="J47" i="2"/>
  <c r="C48" i="2"/>
  <c r="D48" i="2"/>
  <c r="E48" i="2"/>
  <c r="F48" i="2"/>
  <c r="G48" i="2"/>
  <c r="H48" i="2"/>
  <c r="I48" i="2"/>
  <c r="J48" i="2"/>
  <c r="C49" i="2"/>
  <c r="D49" i="2"/>
  <c r="E49" i="2"/>
  <c r="F49" i="2"/>
  <c r="G49" i="2"/>
  <c r="H49" i="2"/>
  <c r="I49" i="2"/>
  <c r="J49" i="2"/>
  <c r="D39" i="2"/>
  <c r="E39" i="2"/>
  <c r="F39" i="2"/>
  <c r="G39" i="2"/>
  <c r="H39" i="2"/>
  <c r="I39" i="2"/>
  <c r="J39" i="2"/>
  <c r="C39" i="2"/>
  <c r="M22" i="2"/>
  <c r="M23" i="2"/>
  <c r="M24" i="2"/>
  <c r="M25" i="2"/>
  <c r="M26" i="2"/>
  <c r="M27" i="2"/>
  <c r="M28" i="2"/>
  <c r="M21" i="2"/>
  <c r="B31" i="2"/>
  <c r="B29" i="2"/>
  <c r="B30" i="2" l="1"/>
  <c r="M29" i="2"/>
  <c r="M30" i="2" l="1"/>
  <c r="E59" i="2"/>
  <c r="F65" i="2" l="1"/>
  <c r="C55" i="2"/>
  <c r="J63" i="2"/>
  <c r="C62" i="2"/>
  <c r="I60" i="2"/>
  <c r="K56" i="2"/>
  <c r="G59" i="2"/>
  <c r="C58" i="2"/>
  <c r="H57" i="2"/>
  <c r="E62" i="2"/>
  <c r="J61" i="2"/>
  <c r="G55" i="2"/>
  <c r="K61" i="2"/>
  <c r="E55" i="2"/>
  <c r="I58" i="2"/>
  <c r="C60" i="2"/>
  <c r="K64" i="2"/>
  <c r="C61" i="2"/>
  <c r="D61" i="2"/>
  <c r="G57" i="2"/>
  <c r="G63" i="2"/>
  <c r="K65" i="2"/>
  <c r="I57" i="2"/>
  <c r="H61" i="2"/>
  <c r="C64" i="2"/>
  <c r="I56" i="2"/>
  <c r="G64" i="2"/>
  <c r="H58" i="2"/>
  <c r="D59" i="2"/>
  <c r="K59" i="2"/>
  <c r="D64" i="2"/>
  <c r="J55" i="2"/>
  <c r="K57" i="2"/>
  <c r="G60" i="2"/>
  <c r="I62" i="2"/>
  <c r="D62" i="2"/>
  <c r="E63" i="2"/>
  <c r="H62" i="2"/>
  <c r="D56" i="2"/>
  <c r="E58" i="2"/>
  <c r="E60" i="2"/>
  <c r="G58" i="2"/>
  <c r="D63" i="2"/>
  <c r="J64" i="2"/>
  <c r="D65" i="2"/>
  <c r="F56" i="2"/>
  <c r="H60" i="2"/>
  <c r="K63" i="2"/>
  <c r="C57" i="2"/>
  <c r="J58" i="2"/>
  <c r="J62" i="2"/>
  <c r="I55" i="2"/>
  <c r="F55" i="2"/>
  <c r="K60" i="2"/>
  <c r="G61" i="2"/>
  <c r="D57" i="2"/>
  <c r="H63" i="2"/>
  <c r="E65" i="2"/>
  <c r="G56" i="2"/>
  <c r="J56" i="2"/>
  <c r="K55" i="2"/>
  <c r="F61" i="2"/>
  <c r="E61" i="2"/>
  <c r="F63" i="2"/>
  <c r="G65" i="2"/>
  <c r="F60" i="2"/>
  <c r="H64" i="2"/>
  <c r="C59" i="2"/>
  <c r="J57" i="2"/>
  <c r="F59" i="2"/>
  <c r="I64" i="2"/>
  <c r="I65" i="2"/>
  <c r="F57" i="2"/>
  <c r="D55" i="2"/>
  <c r="F58" i="2"/>
  <c r="I61" i="2"/>
  <c r="H65" i="2"/>
  <c r="D58" i="2"/>
  <c r="F62" i="2"/>
  <c r="E56" i="2"/>
  <c r="H59" i="2"/>
  <c r="C63" i="2"/>
  <c r="C56" i="2"/>
  <c r="J59" i="2"/>
  <c r="I63" i="2"/>
  <c r="D60" i="2"/>
  <c r="H56" i="2"/>
  <c r="E64" i="2"/>
  <c r="I59" i="2"/>
  <c r="F64" i="2"/>
  <c r="H55" i="2"/>
  <c r="E57" i="2"/>
  <c r="C65" i="2"/>
  <c r="J60" i="2"/>
  <c r="K58" i="2"/>
  <c r="K62" i="2"/>
  <c r="J65" i="2"/>
  <c r="G62" i="2"/>
  <c r="B32" i="1" l="1"/>
  <c r="B30" i="1"/>
  <c r="B31" i="1" s="1"/>
  <c r="D30" i="1" l="1"/>
  <c r="D31" i="1" s="1"/>
  <c r="G20" i="1"/>
  <c r="H20" i="1"/>
  <c r="I20" i="1"/>
  <c r="J20" i="1"/>
  <c r="K20" i="1"/>
  <c r="L20" i="1"/>
  <c r="M20" i="1"/>
  <c r="N20" i="1"/>
  <c r="O20" i="1"/>
  <c r="G21" i="1"/>
  <c r="H21" i="1"/>
  <c r="I21" i="1"/>
  <c r="J21" i="1"/>
  <c r="K21" i="1"/>
  <c r="L21" i="1"/>
  <c r="M21" i="1"/>
  <c r="N21" i="1"/>
  <c r="O21" i="1"/>
  <c r="G22" i="1"/>
  <c r="H22" i="1"/>
  <c r="I22" i="1"/>
  <c r="J22" i="1"/>
  <c r="K22" i="1"/>
  <c r="L22" i="1"/>
  <c r="M22" i="1"/>
  <c r="N22" i="1"/>
  <c r="O22" i="1"/>
  <c r="G23" i="1"/>
  <c r="H23" i="1"/>
  <c r="I23" i="1"/>
  <c r="J23" i="1"/>
  <c r="K23" i="1"/>
  <c r="L23" i="1"/>
  <c r="M23" i="1"/>
  <c r="N23" i="1"/>
  <c r="O23" i="1"/>
  <c r="G24" i="1"/>
  <c r="H24" i="1"/>
  <c r="I24" i="1"/>
  <c r="J24" i="1"/>
  <c r="K24" i="1"/>
  <c r="L24" i="1"/>
  <c r="M24" i="1"/>
  <c r="N24" i="1"/>
  <c r="O24" i="1"/>
  <c r="G25" i="1"/>
  <c r="H25" i="1"/>
  <c r="I25" i="1"/>
  <c r="J25" i="1"/>
  <c r="K25" i="1"/>
  <c r="L25" i="1"/>
  <c r="M25" i="1"/>
  <c r="N25" i="1"/>
  <c r="O25" i="1"/>
  <c r="G26" i="1"/>
  <c r="H26" i="1"/>
  <c r="I26" i="1"/>
  <c r="J26" i="1"/>
  <c r="K26" i="1"/>
  <c r="L26" i="1"/>
  <c r="M26" i="1"/>
  <c r="N26" i="1"/>
  <c r="O26" i="1"/>
  <c r="G27" i="1"/>
  <c r="H27" i="1"/>
  <c r="I27" i="1"/>
  <c r="J27" i="1"/>
  <c r="K27" i="1"/>
  <c r="L27" i="1"/>
  <c r="M27" i="1"/>
  <c r="N27" i="1"/>
  <c r="O27" i="1"/>
  <c r="G28" i="1"/>
  <c r="H28" i="1"/>
  <c r="I28" i="1"/>
  <c r="J28" i="1"/>
  <c r="K28" i="1"/>
  <c r="L28" i="1"/>
  <c r="M28" i="1"/>
  <c r="N28" i="1"/>
  <c r="O28" i="1"/>
  <c r="G29" i="1"/>
  <c r="H29" i="1"/>
  <c r="I29" i="1"/>
  <c r="J29" i="1"/>
  <c r="K29" i="1"/>
  <c r="L29" i="1"/>
  <c r="M29" i="1"/>
  <c r="N29" i="1"/>
  <c r="O29" i="1"/>
  <c r="G30" i="1"/>
  <c r="H30" i="1"/>
  <c r="I30" i="1"/>
  <c r="J30" i="1"/>
  <c r="K30" i="1"/>
  <c r="L30" i="1"/>
  <c r="M30" i="1"/>
  <c r="N30" i="1"/>
  <c r="O30" i="1"/>
  <c r="G37" i="1" l="1"/>
  <c r="K37" i="1"/>
  <c r="O37" i="1"/>
  <c r="J38" i="1"/>
  <c r="N38" i="1"/>
  <c r="I39" i="1"/>
  <c r="M39" i="1"/>
  <c r="H40" i="1"/>
  <c r="L40" i="1"/>
  <c r="G41" i="1"/>
  <c r="K41" i="1"/>
  <c r="O41" i="1"/>
  <c r="J42" i="1"/>
  <c r="N42" i="1"/>
  <c r="I43" i="1"/>
  <c r="M43" i="1"/>
  <c r="H44" i="1"/>
  <c r="L44" i="1"/>
  <c r="G45" i="1"/>
  <c r="K45" i="1"/>
  <c r="O45" i="1"/>
  <c r="J46" i="1"/>
  <c r="N46" i="1"/>
  <c r="J36" i="1"/>
  <c r="N36" i="1"/>
  <c r="H37" i="1"/>
  <c r="L37" i="1"/>
  <c r="G38" i="1"/>
  <c r="K38" i="1"/>
  <c r="O38" i="1"/>
  <c r="J39" i="1"/>
  <c r="N39" i="1"/>
  <c r="I40" i="1"/>
  <c r="M40" i="1"/>
  <c r="H41" i="1"/>
  <c r="L41" i="1"/>
  <c r="G42" i="1"/>
  <c r="K42" i="1"/>
  <c r="O42" i="1"/>
  <c r="J43" i="1"/>
  <c r="N43" i="1"/>
  <c r="I44" i="1"/>
  <c r="M44" i="1"/>
  <c r="H45" i="1"/>
  <c r="L45" i="1"/>
  <c r="G46" i="1"/>
  <c r="K46" i="1"/>
  <c r="O46" i="1"/>
  <c r="K36" i="1"/>
  <c r="O36" i="1"/>
  <c r="I37" i="1"/>
  <c r="M37" i="1"/>
  <c r="H38" i="1"/>
  <c r="L38" i="1"/>
  <c r="G39" i="1"/>
  <c r="K39" i="1"/>
  <c r="O39" i="1"/>
  <c r="J40" i="1"/>
  <c r="N40" i="1"/>
  <c r="I41" i="1"/>
  <c r="M41" i="1"/>
  <c r="H42" i="1"/>
  <c r="L42" i="1"/>
  <c r="G43" i="1"/>
  <c r="K43" i="1"/>
  <c r="O43" i="1"/>
  <c r="J44" i="1"/>
  <c r="N44" i="1"/>
  <c r="I45" i="1"/>
  <c r="M45" i="1"/>
  <c r="H46" i="1"/>
  <c r="L46" i="1"/>
  <c r="H36" i="1"/>
  <c r="L36" i="1"/>
  <c r="G36" i="1"/>
  <c r="J37" i="1"/>
  <c r="N37" i="1"/>
  <c r="I38" i="1"/>
  <c r="M38" i="1"/>
  <c r="H39" i="1"/>
  <c r="L39" i="1"/>
  <c r="G40" i="1"/>
  <c r="K40" i="1"/>
  <c r="O40" i="1"/>
  <c r="J41" i="1"/>
  <c r="H43" i="1"/>
  <c r="O44" i="1"/>
  <c r="M46" i="1"/>
  <c r="N41" i="1"/>
  <c r="L43" i="1"/>
  <c r="J45" i="1"/>
  <c r="I36" i="1"/>
  <c r="I42" i="1"/>
  <c r="G44" i="1"/>
  <c r="N45" i="1"/>
  <c r="M36" i="1"/>
  <c r="M42" i="1"/>
  <c r="K44" i="1"/>
  <c r="I46" i="1"/>
</calcChain>
</file>

<file path=xl/sharedStrings.xml><?xml version="1.0" encoding="utf-8"?>
<sst xmlns="http://schemas.openxmlformats.org/spreadsheetml/2006/main" count="76" uniqueCount="42">
  <si>
    <t xml:space="preserve"> </t>
  </si>
  <si>
    <t>Hours per day</t>
  </si>
  <si>
    <t>Employee #1</t>
  </si>
  <si>
    <t>Employee #2</t>
  </si>
  <si>
    <t>Employee #3</t>
  </si>
  <si>
    <t>Employee #4</t>
  </si>
  <si>
    <t>Employee #5</t>
  </si>
  <si>
    <t>Employee #6</t>
  </si>
  <si>
    <t>Employee #7</t>
  </si>
  <si>
    <t>Employee #8</t>
  </si>
  <si>
    <t>Soc/Med</t>
  </si>
  <si>
    <t>Employees</t>
  </si>
  <si>
    <t>Rate w/</t>
  </si>
  <si>
    <t>Benefits</t>
  </si>
  <si>
    <t>Base Hourly</t>
  </si>
  <si>
    <t>Rate</t>
  </si>
  <si>
    <t>Housing</t>
  </si>
  <si>
    <t>Travel</t>
  </si>
  <si>
    <t>Row Space</t>
  </si>
  <si>
    <t>Linear Feet per Minute</t>
  </si>
  <si>
    <t>TABLE 1: Acres Covered in Work Day Matrix</t>
  </si>
  <si>
    <t>Rate Table by Employee</t>
  </si>
  <si>
    <t>Average Wage per Team</t>
  </si>
  <si>
    <t>Total Number of Employees</t>
  </si>
  <si>
    <t>Total Wage per Hour per Team</t>
  </si>
  <si>
    <t>TABLE 2: Cost per Acre Matrix</t>
  </si>
  <si>
    <t>Workers</t>
  </si>
  <si>
    <t>Comp</t>
  </si>
  <si>
    <t>State/Fed</t>
  </si>
  <si>
    <t>Unemploy</t>
  </si>
  <si>
    <t>Insurance</t>
  </si>
  <si>
    <t>Per Month</t>
  </si>
  <si>
    <t xml:space="preserve">Other </t>
  </si>
  <si>
    <t>Per Season</t>
  </si>
  <si>
    <t>Avg Hours</t>
  </si>
  <si>
    <t>Per Week</t>
  </si>
  <si>
    <t>Avg Days</t>
  </si>
  <si>
    <t>Weeks Worked</t>
  </si>
  <si>
    <t>Hours per Day on Platform</t>
  </si>
  <si>
    <t>Estimated</t>
  </si>
  <si>
    <t>Benefit Rate</t>
  </si>
  <si>
    <t>Work Day Input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</si>
</sst>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43" fontId="0" fillId="0" borderId="0" xfId="1" applyNumberFormat="1" applyFont="1"/>
    <xf numFmtId="10" fontId="0" fillId="0" borderId="0" xfId="3" applyNumberFormat="1" applyFont="1"/>
    <xf numFmtId="0" fontId="0" fillId="0" borderId="1" xfId="0" applyBorder="1"/>
    <xf numFmtId="0" fontId="0" fillId="0" borderId="1" xfId="0" applyFill="1" applyBorder="1"/>
    <xf numFmtId="2" fontId="0" fillId="0" borderId="1" xfId="0" applyNumberFormat="1" applyBorder="1"/>
    <xf numFmtId="0" fontId="0" fillId="0" borderId="1" xfId="0" applyBorder="1" applyAlignment="1">
      <alignment horizontal="center"/>
    </xf>
    <xf numFmtId="165" fontId="0" fillId="0" borderId="1" xfId="2" applyNumberFormat="1" applyFont="1" applyBorder="1"/>
    <xf numFmtId="44" fontId="0" fillId="0" borderId="1" xfId="2" applyFont="1" applyBorder="1"/>
    <xf numFmtId="10" fontId="0" fillId="2" borderId="1" xfId="3" applyNumberFormat="1" applyFont="1" applyFill="1" applyBorder="1"/>
    <xf numFmtId="44" fontId="0" fillId="2" borderId="1" xfId="2" applyFont="1" applyFill="1" applyBorder="1"/>
    <xf numFmtId="165" fontId="0" fillId="2" borderId="1" xfId="2" applyNumberFormat="1" applyFont="1" applyFill="1" applyBorder="1"/>
    <xf numFmtId="0" fontId="0" fillId="0" borderId="0" xfId="0" applyAlignment="1"/>
    <xf numFmtId="0" fontId="0" fillId="0" borderId="5" xfId="0" applyFill="1" applyBorder="1"/>
    <xf numFmtId="164" fontId="0" fillId="0" borderId="1" xfId="1" applyNumberFormat="1" applyFont="1" applyBorder="1"/>
    <xf numFmtId="166" fontId="0" fillId="2" borderId="1" xfId="1" applyNumberFormat="1" applyFont="1" applyFill="1" applyBorder="1"/>
    <xf numFmtId="0" fontId="0" fillId="0" borderId="0" xfId="0" applyBorder="1"/>
    <xf numFmtId="44" fontId="0" fillId="0" borderId="0" xfId="2" applyFont="1" applyBorder="1"/>
    <xf numFmtId="0" fontId="0" fillId="2" borderId="1" xfId="0" applyFill="1" applyBorder="1"/>
    <xf numFmtId="9" fontId="0" fillId="2" borderId="1" xfId="3" applyFont="1" applyFill="1" applyBorder="1"/>
    <xf numFmtId="167" fontId="0" fillId="2" borderId="1" xfId="3" applyNumberFormat="1" applyFont="1" applyFill="1" applyBorder="1"/>
    <xf numFmtId="164" fontId="0" fillId="2" borderId="1" xfId="1" applyNumberFormat="1" applyFont="1" applyFill="1" applyBorder="1"/>
    <xf numFmtId="0" fontId="0" fillId="4" borderId="1" xfId="0" applyFill="1" applyBorder="1"/>
    <xf numFmtId="164" fontId="0" fillId="0" borderId="6" xfId="1" applyNumberFormat="1" applyFont="1" applyBorder="1"/>
    <xf numFmtId="0" fontId="0" fillId="0" borderId="0" xfId="0" applyFill="1" applyBorder="1"/>
    <xf numFmtId="164" fontId="0" fillId="0" borderId="0" xfId="1" applyNumberFormat="1" applyFont="1" applyBorder="1"/>
    <xf numFmtId="0" fontId="2" fillId="0" borderId="0" xfId="0" applyFont="1" applyBorder="1" applyAlignment="1">
      <alignment horizontal="center"/>
    </xf>
    <xf numFmtId="44" fontId="0" fillId="4" borderId="1" xfId="2" applyFont="1" applyFill="1" applyBorder="1"/>
    <xf numFmtId="166" fontId="0" fillId="0" borderId="0" xfId="1" applyNumberFormat="1" applyFont="1" applyFill="1" applyBorder="1"/>
    <xf numFmtId="0" fontId="2" fillId="0" borderId="1" xfId="0" applyFont="1" applyBorder="1" applyAlignment="1">
      <alignment horizontal="center"/>
    </xf>
    <xf numFmtId="0" fontId="0" fillId="0" borderId="1" xfId="0"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12</xdr:col>
      <xdr:colOff>28575</xdr:colOff>
      <xdr:row>16</xdr:row>
      <xdr:rowOff>9525</xdr:rowOff>
    </xdr:to>
    <xdr:sp macro="" textlink="">
      <xdr:nvSpPr>
        <xdr:cNvPr id="2" name="TextBox 1"/>
        <xdr:cNvSpPr txBox="1"/>
      </xdr:nvSpPr>
      <xdr:spPr>
        <a:xfrm>
          <a:off x="161925" y="47625"/>
          <a:ext cx="8934450" cy="300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PURPOSE:</a:t>
          </a:r>
          <a:r>
            <a:rPr lang="en-US" sz="1100" u="sng" baseline="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spreadsheet calculates the</a:t>
          </a:r>
          <a:r>
            <a:rPr lang="en-US" sz="1100" baseline="0">
              <a:solidFill>
                <a:schemeClr val="dk1"/>
              </a:solidFill>
              <a:effectLst/>
              <a:latin typeface="+mn-lt"/>
              <a:ea typeface="+mn-ea"/>
              <a:cs typeface="+mn-cs"/>
            </a:rPr>
            <a:t> acres covered per day by a platform based on a known forward speed and row spacing AND the cost per acre based on labor used.   This sheet allows the use of an estimated tax and benefit rate.  If you want to calculate actual labor costs by employee rather than making an estimate see green tab below labeled "with detailed benefits."</a:t>
          </a:r>
        </a:p>
        <a:p>
          <a:endParaRPr lang="en-US">
            <a:effectLst/>
          </a:endParaRPr>
        </a:p>
        <a:p>
          <a:r>
            <a:rPr lang="en-US" sz="1100" u="sng">
              <a:solidFill>
                <a:schemeClr val="dk1"/>
              </a:solidFill>
              <a:effectLst/>
              <a:latin typeface="+mn-lt"/>
              <a:ea typeface="+mn-ea"/>
              <a:cs typeface="+mn-cs"/>
            </a:rPr>
            <a:t>INSTRUCTIONS: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use this sheet you</a:t>
          </a:r>
          <a:r>
            <a:rPr lang="en-US" sz="1100" baseline="0">
              <a:solidFill>
                <a:schemeClr val="dk1"/>
              </a:solidFill>
              <a:effectLst/>
              <a:latin typeface="+mn-lt"/>
              <a:ea typeface="+mn-ea"/>
              <a:cs typeface="+mn-cs"/>
            </a:rPr>
            <a:t> must input the following (shaded blue):</a:t>
          </a:r>
          <a:endParaRPr lang="en-US">
            <a:effectLst/>
          </a:endParaRPr>
        </a:p>
        <a:p>
          <a:r>
            <a:rPr lang="en-US" sz="1100" baseline="0">
              <a:solidFill>
                <a:schemeClr val="dk1"/>
              </a:solidFill>
              <a:effectLst/>
              <a:latin typeface="+mn-lt"/>
              <a:ea typeface="+mn-ea"/>
              <a:cs typeface="+mn-cs"/>
            </a:rPr>
            <a:t>- Enter base hourly rate per worker in cells B21 thru B28.  Enter zero in cells that are not used.</a:t>
          </a:r>
        </a:p>
        <a:p>
          <a:r>
            <a:rPr lang="en-US" sz="1100" baseline="0">
              <a:solidFill>
                <a:schemeClr val="dk1"/>
              </a:solidFill>
              <a:effectLst/>
              <a:latin typeface="+mn-lt"/>
              <a:ea typeface="+mn-ea"/>
              <a:cs typeface="+mn-cs"/>
            </a:rPr>
            <a:t>- Enter estimated tax and benefit rate per worker in cells C21 thru C28.</a:t>
          </a:r>
        </a:p>
        <a:p>
          <a:r>
            <a:rPr lang="en-US" sz="1100" baseline="0">
              <a:solidFill>
                <a:schemeClr val="dk1"/>
              </a:solidFill>
              <a:effectLst/>
              <a:latin typeface="+mn-lt"/>
              <a:ea typeface="+mn-ea"/>
              <a:cs typeface="+mn-cs"/>
            </a:rPr>
            <a:t>- Enter hours worked per day in cell B34.</a:t>
          </a:r>
        </a:p>
        <a:p>
          <a:endParaRPr lang="en-US">
            <a:effectLst/>
          </a:endParaRPr>
        </a:p>
        <a:p>
          <a:r>
            <a:rPr lang="en-US" sz="1100" i="0" u="sng">
              <a:solidFill>
                <a:schemeClr val="dk1"/>
              </a:solidFill>
              <a:effectLst/>
              <a:latin typeface="+mn-lt"/>
              <a:ea typeface="+mn-ea"/>
              <a:cs typeface="+mn-cs"/>
            </a:rPr>
            <a:t>OUTPUT:</a:t>
          </a:r>
          <a:r>
            <a:rPr lang="en-US" sz="1100" i="0" baseline="0">
              <a:solidFill>
                <a:schemeClr val="dk1"/>
              </a:solidFill>
              <a:effectLst/>
              <a:latin typeface="+mn-lt"/>
              <a:ea typeface="+mn-ea"/>
              <a:cs typeface="+mn-cs"/>
            </a:rPr>
            <a:t>  </a:t>
          </a:r>
        </a:p>
        <a:p>
          <a:r>
            <a:rPr lang="en-US" sz="1100" i="0" baseline="0">
              <a:solidFill>
                <a:schemeClr val="dk1"/>
              </a:solidFill>
              <a:effectLst/>
              <a:latin typeface="+mn-lt"/>
              <a:ea typeface="+mn-ea"/>
              <a:cs typeface="+mn-cs"/>
            </a:rPr>
            <a:t>- Table 1 displays the acres covered in a work day.  The table is a matrix in which you select the row spacing of your orchard and the linear feet per minute of the platform machine.  (For instructions on how to calculate linear feet per minute see yellow tab below labeled "linear feet calculator".</a:t>
          </a:r>
        </a:p>
        <a:p>
          <a:r>
            <a:rPr lang="en-US" sz="1100" i="0" baseline="0">
              <a:solidFill>
                <a:schemeClr val="dk1"/>
              </a:solidFill>
              <a:effectLst/>
              <a:latin typeface="+mn-lt"/>
              <a:ea typeface="+mn-ea"/>
              <a:cs typeface="+mn-cs"/>
            </a:rPr>
            <a:t>- Table 2 displays the cost per acre based upon your average forward speed and the row spacing.</a:t>
          </a:r>
        </a:p>
        <a:p>
          <a:endParaRPr lang="en-US" sz="1100" i="0" baseline="0">
            <a:solidFill>
              <a:schemeClr val="dk1"/>
            </a:solidFill>
            <a:effectLst/>
            <a:latin typeface="+mn-lt"/>
            <a:ea typeface="+mn-ea"/>
            <a:cs typeface="+mn-cs"/>
          </a:endParaRPr>
        </a:p>
        <a:p>
          <a:r>
            <a:rPr lang="en-US" sz="1100" i="0" u="sng" baseline="0">
              <a:solidFill>
                <a:schemeClr val="dk1"/>
              </a:solidFill>
              <a:effectLst/>
              <a:latin typeface="+mn-lt"/>
              <a:ea typeface="+mn-ea"/>
              <a:cs typeface="+mn-cs"/>
            </a:rPr>
            <a:t>PRINT:</a:t>
          </a:r>
          <a:r>
            <a:rPr lang="en-US" sz="1100" i="0" baseline="0">
              <a:solidFill>
                <a:schemeClr val="dk1"/>
              </a:solidFill>
              <a:effectLst/>
              <a:latin typeface="+mn-lt"/>
              <a:ea typeface="+mn-ea"/>
              <a:cs typeface="+mn-cs"/>
            </a:rPr>
            <a:t>  Table 1 and 2 are set to print on a full page.</a:t>
          </a:r>
        </a:p>
        <a:p>
          <a:endParaRPr lang="en-US">
            <a:effectLst/>
          </a:endParaRPr>
        </a:p>
        <a:p>
          <a:r>
            <a:rPr lang="en-US" sz="1100" i="1">
              <a:solidFill>
                <a:schemeClr val="dk1"/>
              </a:solidFill>
              <a:effectLst/>
              <a:latin typeface="+mn-lt"/>
              <a:ea typeface="+mn-ea"/>
              <a:cs typeface="+mn-cs"/>
            </a:rPr>
            <a:t>Created by</a:t>
          </a:r>
          <a:r>
            <a:rPr lang="en-US" sz="1100" i="1" baseline="0">
              <a:solidFill>
                <a:schemeClr val="dk1"/>
              </a:solidFill>
              <a:effectLst/>
              <a:latin typeface="+mn-lt"/>
              <a:ea typeface="+mn-ea"/>
              <a:cs typeface="+mn-cs"/>
            </a:rPr>
            <a:t> Matt Wells, CCE LOF Team, version 1, 7/24/15</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14</xdr:col>
      <xdr:colOff>28575</xdr:colOff>
      <xdr:row>14</xdr:row>
      <xdr:rowOff>114300</xdr:rowOff>
    </xdr:to>
    <xdr:sp macro="" textlink="">
      <xdr:nvSpPr>
        <xdr:cNvPr id="2" name="TextBox 1"/>
        <xdr:cNvSpPr txBox="1"/>
      </xdr:nvSpPr>
      <xdr:spPr>
        <a:xfrm>
          <a:off x="161925" y="47625"/>
          <a:ext cx="8153400"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PURPOSE:</a:t>
          </a:r>
          <a:r>
            <a:rPr lang="en-US" sz="1100" u="sng" baseline="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spreadsheet calculates the</a:t>
          </a:r>
          <a:r>
            <a:rPr lang="en-US" sz="1100" baseline="0">
              <a:solidFill>
                <a:schemeClr val="dk1"/>
              </a:solidFill>
              <a:effectLst/>
              <a:latin typeface="+mn-lt"/>
              <a:ea typeface="+mn-ea"/>
              <a:cs typeface="+mn-cs"/>
            </a:rPr>
            <a:t> acres covered per day by a platform based on a known forward speed and row spacing AND the cost per acre based on labor used.   This sheet allows the use of detailed tax and benefit rate per employee.  </a:t>
          </a:r>
        </a:p>
        <a:p>
          <a:endParaRPr lang="en-US">
            <a:effectLst/>
          </a:endParaRPr>
        </a:p>
        <a:p>
          <a:r>
            <a:rPr lang="en-US" sz="1100" u="sng">
              <a:solidFill>
                <a:schemeClr val="dk1"/>
              </a:solidFill>
              <a:effectLst/>
              <a:latin typeface="+mn-lt"/>
              <a:ea typeface="+mn-ea"/>
              <a:cs typeface="+mn-cs"/>
            </a:rPr>
            <a:t>INSTRUCTIONS: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use this sheet you</a:t>
          </a:r>
          <a:r>
            <a:rPr lang="en-US" sz="1100" baseline="0">
              <a:solidFill>
                <a:schemeClr val="dk1"/>
              </a:solidFill>
              <a:effectLst/>
              <a:latin typeface="+mn-lt"/>
              <a:ea typeface="+mn-ea"/>
              <a:cs typeface="+mn-cs"/>
            </a:rPr>
            <a:t> must input the following (shaded blue):</a:t>
          </a:r>
          <a:endParaRPr lang="en-US">
            <a:effectLst/>
          </a:endParaRPr>
        </a:p>
        <a:p>
          <a:r>
            <a:rPr lang="en-US" sz="1100" baseline="0">
              <a:solidFill>
                <a:schemeClr val="dk1"/>
              </a:solidFill>
              <a:effectLst/>
              <a:latin typeface="+mn-lt"/>
              <a:ea typeface="+mn-ea"/>
              <a:cs typeface="+mn-cs"/>
            </a:rPr>
            <a:t>- Enter hour rate and  tax/benefits per employee.  Cells B21 thru L28.  Enter zeros for rows or employees not used.  </a:t>
          </a:r>
        </a:p>
        <a:p>
          <a:r>
            <a:rPr lang="en-US" sz="1100" baseline="0">
              <a:solidFill>
                <a:schemeClr val="dk1"/>
              </a:solidFill>
              <a:effectLst/>
              <a:latin typeface="+mn-lt"/>
              <a:ea typeface="+mn-ea"/>
              <a:cs typeface="+mn-cs"/>
            </a:rPr>
            <a:t>- Enter hours per day in cell B34</a:t>
          </a:r>
        </a:p>
        <a:p>
          <a:endParaRPr lang="en-US">
            <a:effectLst/>
          </a:endParaRPr>
        </a:p>
        <a:p>
          <a:r>
            <a:rPr lang="en-US" sz="1100" i="0" u="sng">
              <a:solidFill>
                <a:schemeClr val="dk1"/>
              </a:solidFill>
              <a:effectLst/>
              <a:latin typeface="+mn-lt"/>
              <a:ea typeface="+mn-ea"/>
              <a:cs typeface="+mn-cs"/>
            </a:rPr>
            <a:t>OUTPUT:</a:t>
          </a:r>
          <a:r>
            <a:rPr lang="en-US" sz="1100" i="0" baseline="0">
              <a:solidFill>
                <a:schemeClr val="dk1"/>
              </a:solidFill>
              <a:effectLst/>
              <a:latin typeface="+mn-lt"/>
              <a:ea typeface="+mn-ea"/>
              <a:cs typeface="+mn-cs"/>
            </a:rPr>
            <a:t>  </a:t>
          </a:r>
        </a:p>
        <a:p>
          <a:r>
            <a:rPr lang="en-US" sz="1100" i="0" baseline="0">
              <a:solidFill>
                <a:schemeClr val="dk1"/>
              </a:solidFill>
              <a:effectLst/>
              <a:latin typeface="+mn-lt"/>
              <a:ea typeface="+mn-ea"/>
              <a:cs typeface="+mn-cs"/>
            </a:rPr>
            <a:t>- Table 1 displays the acres covered in a work day.  The table is a matrix in which you select the row spacing of your orchard and the linear feet per minute of the platform machine.  (For instructions on how to calculate linear feet per minute see yellow tab below labeled "linear feet calculator".</a:t>
          </a:r>
          <a:endParaRPr lang="en-US">
            <a:effectLst/>
          </a:endParaRPr>
        </a:p>
        <a:p>
          <a:r>
            <a:rPr lang="en-US" sz="1100" i="0" baseline="0">
              <a:solidFill>
                <a:schemeClr val="dk1"/>
              </a:solidFill>
              <a:effectLst/>
              <a:latin typeface="+mn-lt"/>
              <a:ea typeface="+mn-ea"/>
              <a:cs typeface="+mn-cs"/>
            </a:rPr>
            <a:t>- Table 2 displays the cost per acre based upon your average forward speed and the row spacing.</a:t>
          </a:r>
        </a:p>
        <a:p>
          <a:endParaRPr lang="en-US" sz="1100" i="0" baseline="0">
            <a:solidFill>
              <a:schemeClr val="dk1"/>
            </a:solidFill>
            <a:effectLst/>
            <a:latin typeface="+mn-lt"/>
            <a:ea typeface="+mn-ea"/>
            <a:cs typeface="+mn-cs"/>
          </a:endParaRPr>
        </a:p>
        <a:p>
          <a:r>
            <a:rPr lang="en-US" sz="1100" i="0" u="sng" baseline="0">
              <a:solidFill>
                <a:schemeClr val="dk1"/>
              </a:solidFill>
              <a:effectLst/>
              <a:latin typeface="+mn-lt"/>
              <a:ea typeface="+mn-ea"/>
              <a:cs typeface="+mn-cs"/>
            </a:rPr>
            <a:t>PRINT:</a:t>
          </a:r>
          <a:r>
            <a:rPr lang="en-US" sz="1100" i="0" u="none" baseline="0">
              <a:solidFill>
                <a:schemeClr val="dk1"/>
              </a:solidFill>
              <a:effectLst/>
              <a:latin typeface="+mn-lt"/>
              <a:ea typeface="+mn-ea"/>
              <a:cs typeface="+mn-cs"/>
            </a:rPr>
            <a:t>  </a:t>
          </a:r>
          <a:r>
            <a:rPr lang="en-US" sz="1100" i="0" baseline="0">
              <a:solidFill>
                <a:schemeClr val="dk1"/>
              </a:solidFill>
              <a:effectLst/>
              <a:latin typeface="+mn-lt"/>
              <a:ea typeface="+mn-ea"/>
              <a:cs typeface="+mn-cs"/>
            </a:rPr>
            <a:t>Table 1 and 2 are set to print full page.</a:t>
          </a:r>
          <a:endParaRPr lang="en-US">
            <a:effectLst/>
          </a:endParaRPr>
        </a:p>
        <a:p>
          <a:endParaRPr lang="en-US">
            <a:effectLst/>
          </a:endParaRPr>
        </a:p>
        <a:p>
          <a:r>
            <a:rPr lang="en-US" sz="1100" i="1">
              <a:solidFill>
                <a:schemeClr val="dk1"/>
              </a:solidFill>
              <a:effectLst/>
              <a:latin typeface="+mn-lt"/>
              <a:ea typeface="+mn-ea"/>
              <a:cs typeface="+mn-cs"/>
            </a:rPr>
            <a:t>Created by</a:t>
          </a:r>
          <a:r>
            <a:rPr lang="en-US" sz="1100" i="1" baseline="0">
              <a:solidFill>
                <a:schemeClr val="dk1"/>
              </a:solidFill>
              <a:effectLst/>
              <a:latin typeface="+mn-lt"/>
              <a:ea typeface="+mn-ea"/>
              <a:cs typeface="+mn-cs"/>
            </a:rPr>
            <a:t> Matt Wells, CCE LOF Team, version 1, 7/24/15</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304799</xdr:colOff>
      <xdr:row>0</xdr:row>
      <xdr:rowOff>161924</xdr:rowOff>
    </xdr:from>
    <xdr:to>
      <xdr:col>12</xdr:col>
      <xdr:colOff>180974</xdr:colOff>
      <xdr:row>16</xdr:row>
      <xdr:rowOff>76199</xdr:rowOff>
    </xdr:to>
    <xdr:sp macro="" textlink="">
      <xdr:nvSpPr>
        <xdr:cNvPr id="2" name="TextBox 1"/>
        <xdr:cNvSpPr txBox="1"/>
      </xdr:nvSpPr>
      <xdr:spPr>
        <a:xfrm>
          <a:off x="304799" y="161924"/>
          <a:ext cx="7191375" cy="296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To determine</a:t>
          </a:r>
          <a:r>
            <a:rPr lang="en-US" sz="1400" baseline="0"/>
            <a:t> average linear feet per minute on a platform you will need a tape measure, two wire ground stake flags and a stop watch.  Set the machine to a gear or rate that your employees can effectively work at.  Note it's better to set a rate that is achievable through the whole day as opposed to a variable rate that results in stopping and starting.  Place one wire flag in the ground in front of the machine.  As the machine is moving wait for the front of the machine to pass the flag.  At that point start the stop watch.  At one minute place the second flag in the ground at the front of the machine.  Let the machine pass and then measure the distance travelled from the first flag to the second.  This distance will be your "feet per minute" ground speed.  This number can be used in matrix tables in the calculator sheets.</a:t>
          </a:r>
        </a:p>
        <a:p>
          <a:endParaRPr lang="en-US" sz="1400" baseline="0"/>
        </a:p>
        <a:p>
          <a:r>
            <a:rPr lang="en-US" sz="1400" baseline="0"/>
            <a:t>If you have ground speed variation you can repeat the same process but measure the distance over one hour.  Divide the distance by 60 to determine feet per minute ground speed.  This will give you a good average speed that a shorter time or distance would not.</a:t>
          </a:r>
        </a:p>
        <a:p>
          <a:endParaRPr lang="en-US" sz="1400" baseline="0"/>
        </a:p>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46"/>
  <sheetViews>
    <sheetView tabSelected="1" workbookViewId="0">
      <selection activeCell="B36" sqref="B36"/>
    </sheetView>
  </sheetViews>
  <sheetFormatPr defaultRowHeight="15" x14ac:dyDescent="0.25"/>
  <cols>
    <col min="1" max="1" width="29.42578125" bestFit="1" customWidth="1"/>
    <col min="2" max="2" width="11.28515625" bestFit="1" customWidth="1"/>
    <col min="3" max="3" width="11.7109375" customWidth="1"/>
    <col min="6" max="6" width="10.42578125" bestFit="1" customWidth="1"/>
  </cols>
  <sheetData>
    <row r="10" spans="18:18" x14ac:dyDescent="0.25">
      <c r="R10" s="1"/>
    </row>
    <row r="11" spans="18:18" x14ac:dyDescent="0.25">
      <c r="R11" s="1"/>
    </row>
    <row r="12" spans="18:18" x14ac:dyDescent="0.25">
      <c r="R12" s="1"/>
    </row>
    <row r="13" spans="18:18" x14ac:dyDescent="0.25">
      <c r="R13" s="1"/>
    </row>
    <row r="14" spans="18:18" x14ac:dyDescent="0.25">
      <c r="R14" s="1"/>
    </row>
    <row r="15" spans="18:18" x14ac:dyDescent="0.25">
      <c r="R15" s="1"/>
    </row>
    <row r="16" spans="18:18" x14ac:dyDescent="0.25">
      <c r="R16" s="1"/>
    </row>
    <row r="17" spans="1:18" x14ac:dyDescent="0.25">
      <c r="F17" s="31" t="s">
        <v>20</v>
      </c>
      <c r="G17" s="32"/>
      <c r="H17" s="32"/>
      <c r="I17" s="32"/>
      <c r="J17" s="32"/>
      <c r="K17" s="32"/>
      <c r="L17" s="32"/>
      <c r="M17" s="32"/>
      <c r="N17" s="32"/>
      <c r="O17" s="33"/>
      <c r="R17" s="1"/>
    </row>
    <row r="18" spans="1:18" x14ac:dyDescent="0.25">
      <c r="F18" s="3"/>
      <c r="G18" s="30" t="s">
        <v>19</v>
      </c>
      <c r="H18" s="30"/>
      <c r="I18" s="30"/>
      <c r="J18" s="30"/>
      <c r="K18" s="30"/>
      <c r="L18" s="30"/>
      <c r="M18" s="30"/>
      <c r="N18" s="30"/>
      <c r="O18" s="30"/>
      <c r="R18" s="1"/>
    </row>
    <row r="19" spans="1:18" x14ac:dyDescent="0.25">
      <c r="A19" s="29" t="s">
        <v>21</v>
      </c>
      <c r="B19" s="29"/>
      <c r="C19" s="29"/>
      <c r="D19" s="29"/>
      <c r="F19" s="3" t="s">
        <v>18</v>
      </c>
      <c r="G19" s="4">
        <v>7</v>
      </c>
      <c r="H19" s="4">
        <v>8</v>
      </c>
      <c r="I19" s="4">
        <v>9</v>
      </c>
      <c r="J19" s="4">
        <v>10</v>
      </c>
      <c r="K19" s="4">
        <v>11</v>
      </c>
      <c r="L19" s="4">
        <v>12</v>
      </c>
      <c r="M19" s="4">
        <v>13</v>
      </c>
      <c r="N19" s="4">
        <v>14</v>
      </c>
      <c r="O19" s="4">
        <v>15</v>
      </c>
      <c r="R19" s="1"/>
    </row>
    <row r="20" spans="1:18" x14ac:dyDescent="0.25">
      <c r="A20" s="3"/>
      <c r="B20" s="3" t="s">
        <v>14</v>
      </c>
      <c r="C20" s="3" t="s">
        <v>39</v>
      </c>
      <c r="D20" s="3" t="s">
        <v>12</v>
      </c>
      <c r="E20" s="2"/>
      <c r="F20" s="3">
        <v>10</v>
      </c>
      <c r="G20" s="5">
        <f t="shared" ref="G20:O30" si="0">((G$19*60*$B$35)*$F20)/43560</f>
        <v>0.86776859504132231</v>
      </c>
      <c r="H20" s="5">
        <f t="shared" si="0"/>
        <v>0.99173553719008267</v>
      </c>
      <c r="I20" s="5">
        <f t="shared" si="0"/>
        <v>1.115702479338843</v>
      </c>
      <c r="J20" s="5">
        <f t="shared" si="0"/>
        <v>1.2396694214876034</v>
      </c>
      <c r="K20" s="5">
        <f t="shared" si="0"/>
        <v>1.3636363636363635</v>
      </c>
      <c r="L20" s="5">
        <f t="shared" si="0"/>
        <v>1.4876033057851239</v>
      </c>
      <c r="M20" s="5">
        <f t="shared" si="0"/>
        <v>1.6115702479338843</v>
      </c>
      <c r="N20" s="5">
        <f t="shared" si="0"/>
        <v>1.7355371900826446</v>
      </c>
      <c r="O20" s="5">
        <f t="shared" si="0"/>
        <v>1.859504132231405</v>
      </c>
      <c r="R20" s="1"/>
    </row>
    <row r="21" spans="1:18" x14ac:dyDescent="0.25">
      <c r="A21" s="6" t="s">
        <v>11</v>
      </c>
      <c r="B21" s="6" t="s">
        <v>15</v>
      </c>
      <c r="C21" s="6" t="s">
        <v>40</v>
      </c>
      <c r="D21" s="6" t="s">
        <v>13</v>
      </c>
      <c r="E21" s="2"/>
      <c r="F21" s="3">
        <v>11</v>
      </c>
      <c r="G21" s="5">
        <f t="shared" si="0"/>
        <v>0.95454545454545459</v>
      </c>
      <c r="H21" s="5">
        <f t="shared" si="0"/>
        <v>1.0909090909090908</v>
      </c>
      <c r="I21" s="5">
        <f t="shared" si="0"/>
        <v>1.2272727272727273</v>
      </c>
      <c r="J21" s="5">
        <f t="shared" si="0"/>
        <v>1.3636363636363635</v>
      </c>
      <c r="K21" s="5">
        <f t="shared" si="0"/>
        <v>1.5</v>
      </c>
      <c r="L21" s="5">
        <f t="shared" si="0"/>
        <v>1.6363636363636365</v>
      </c>
      <c r="M21" s="5">
        <f t="shared" si="0"/>
        <v>1.7727272727272727</v>
      </c>
      <c r="N21" s="5">
        <f t="shared" si="0"/>
        <v>1.9090909090909092</v>
      </c>
      <c r="O21" s="5">
        <f t="shared" si="0"/>
        <v>2.0454545454545454</v>
      </c>
      <c r="R21" s="1"/>
    </row>
    <row r="22" spans="1:18" x14ac:dyDescent="0.25">
      <c r="A22" s="3" t="s">
        <v>2</v>
      </c>
      <c r="B22" s="10">
        <v>11</v>
      </c>
      <c r="C22" s="19">
        <v>0.2</v>
      </c>
      <c r="D22" s="8">
        <f>IF(B22=0,0,(B22*(1+(C22))))</f>
        <v>13.2</v>
      </c>
      <c r="F22" s="3">
        <v>12</v>
      </c>
      <c r="G22" s="5">
        <f t="shared" si="0"/>
        <v>1.0413223140495869</v>
      </c>
      <c r="H22" s="5">
        <f t="shared" si="0"/>
        <v>1.1900826446280992</v>
      </c>
      <c r="I22" s="5">
        <f t="shared" si="0"/>
        <v>1.3388429752066116</v>
      </c>
      <c r="J22" s="5">
        <f t="shared" si="0"/>
        <v>1.4876033057851239</v>
      </c>
      <c r="K22" s="5">
        <f t="shared" si="0"/>
        <v>1.6363636363636365</v>
      </c>
      <c r="L22" s="5">
        <f t="shared" si="0"/>
        <v>1.7851239669421488</v>
      </c>
      <c r="M22" s="5">
        <f t="shared" si="0"/>
        <v>1.9338842975206612</v>
      </c>
      <c r="N22" s="5">
        <f t="shared" si="0"/>
        <v>2.0826446280991737</v>
      </c>
      <c r="O22" s="5">
        <f t="shared" si="0"/>
        <v>2.2314049586776861</v>
      </c>
      <c r="R22" s="1"/>
    </row>
    <row r="23" spans="1:18" x14ac:dyDescent="0.25">
      <c r="A23" s="3" t="s">
        <v>3</v>
      </c>
      <c r="B23" s="10">
        <v>11</v>
      </c>
      <c r="C23" s="19">
        <v>0.2</v>
      </c>
      <c r="D23" s="8">
        <f t="shared" ref="D23:D29" si="1">IF(B23=0,0,(B23*(1+(C23))))</f>
        <v>13.2</v>
      </c>
      <c r="F23" s="3">
        <v>13</v>
      </c>
      <c r="G23" s="5">
        <f t="shared" si="0"/>
        <v>1.1280991735537189</v>
      </c>
      <c r="H23" s="5">
        <f t="shared" si="0"/>
        <v>1.2892561983471074</v>
      </c>
      <c r="I23" s="5">
        <f t="shared" si="0"/>
        <v>1.4504132231404958</v>
      </c>
      <c r="J23" s="5">
        <f t="shared" si="0"/>
        <v>1.6115702479338843</v>
      </c>
      <c r="K23" s="5">
        <f t="shared" si="0"/>
        <v>1.7727272727272727</v>
      </c>
      <c r="L23" s="5">
        <f t="shared" si="0"/>
        <v>1.9338842975206612</v>
      </c>
      <c r="M23" s="5">
        <f t="shared" si="0"/>
        <v>2.0950413223140494</v>
      </c>
      <c r="N23" s="5">
        <f t="shared" si="0"/>
        <v>2.2561983471074378</v>
      </c>
      <c r="O23" s="5">
        <f t="shared" si="0"/>
        <v>2.4173553719008263</v>
      </c>
      <c r="R23" s="1"/>
    </row>
    <row r="24" spans="1:18" x14ac:dyDescent="0.25">
      <c r="A24" s="3" t="s">
        <v>4</v>
      </c>
      <c r="B24" s="10">
        <v>11</v>
      </c>
      <c r="C24" s="19">
        <v>0.2</v>
      </c>
      <c r="D24" s="8">
        <f t="shared" si="1"/>
        <v>13.2</v>
      </c>
      <c r="F24" s="3">
        <v>14</v>
      </c>
      <c r="G24" s="5">
        <f t="shared" si="0"/>
        <v>1.2148760330578512</v>
      </c>
      <c r="H24" s="5">
        <f t="shared" si="0"/>
        <v>1.3884297520661157</v>
      </c>
      <c r="I24" s="5">
        <f t="shared" si="0"/>
        <v>1.5619834710743801</v>
      </c>
      <c r="J24" s="5">
        <f t="shared" si="0"/>
        <v>1.7355371900826446</v>
      </c>
      <c r="K24" s="5">
        <f t="shared" si="0"/>
        <v>1.9090909090909092</v>
      </c>
      <c r="L24" s="5">
        <f t="shared" si="0"/>
        <v>2.0826446280991737</v>
      </c>
      <c r="M24" s="5">
        <f t="shared" si="0"/>
        <v>2.2561983471074378</v>
      </c>
      <c r="N24" s="5">
        <f t="shared" si="0"/>
        <v>2.4297520661157024</v>
      </c>
      <c r="O24" s="5">
        <f t="shared" si="0"/>
        <v>2.6033057851239669</v>
      </c>
      <c r="R24" s="1"/>
    </row>
    <row r="25" spans="1:18" x14ac:dyDescent="0.25">
      <c r="A25" s="3" t="s">
        <v>5</v>
      </c>
      <c r="B25" s="10">
        <v>11.5</v>
      </c>
      <c r="C25" s="19">
        <v>0.2</v>
      </c>
      <c r="D25" s="8">
        <f t="shared" si="1"/>
        <v>13.799999999999999</v>
      </c>
      <c r="F25" s="3">
        <v>15</v>
      </c>
      <c r="G25" s="5">
        <f t="shared" si="0"/>
        <v>1.3016528925619835</v>
      </c>
      <c r="H25" s="5">
        <f t="shared" si="0"/>
        <v>1.4876033057851239</v>
      </c>
      <c r="I25" s="5">
        <f t="shared" si="0"/>
        <v>1.6735537190082646</v>
      </c>
      <c r="J25" s="5">
        <f t="shared" si="0"/>
        <v>1.859504132231405</v>
      </c>
      <c r="K25" s="5">
        <f t="shared" si="0"/>
        <v>2.0454545454545454</v>
      </c>
      <c r="L25" s="5">
        <f t="shared" si="0"/>
        <v>2.2314049586776861</v>
      </c>
      <c r="M25" s="5">
        <f t="shared" si="0"/>
        <v>2.4173553719008263</v>
      </c>
      <c r="N25" s="5">
        <f t="shared" si="0"/>
        <v>2.6033057851239669</v>
      </c>
      <c r="O25" s="5">
        <f t="shared" si="0"/>
        <v>2.7892561983471076</v>
      </c>
      <c r="R25" s="1"/>
    </row>
    <row r="26" spans="1:18" x14ac:dyDescent="0.25">
      <c r="A26" s="3" t="s">
        <v>6</v>
      </c>
      <c r="B26" s="10">
        <v>11.5</v>
      </c>
      <c r="C26" s="19">
        <v>0.2</v>
      </c>
      <c r="D26" s="8">
        <f t="shared" si="1"/>
        <v>13.799999999999999</v>
      </c>
      <c r="F26" s="3">
        <v>16</v>
      </c>
      <c r="G26" s="5">
        <f t="shared" si="0"/>
        <v>1.3884297520661157</v>
      </c>
      <c r="H26" s="5">
        <f t="shared" si="0"/>
        <v>1.5867768595041323</v>
      </c>
      <c r="I26" s="5">
        <f t="shared" si="0"/>
        <v>1.7851239669421488</v>
      </c>
      <c r="J26" s="5">
        <f t="shared" si="0"/>
        <v>1.9834710743801653</v>
      </c>
      <c r="K26" s="5">
        <f t="shared" si="0"/>
        <v>2.1818181818181817</v>
      </c>
      <c r="L26" s="5">
        <f t="shared" si="0"/>
        <v>2.3801652892561984</v>
      </c>
      <c r="M26" s="5">
        <f t="shared" si="0"/>
        <v>2.5785123966942147</v>
      </c>
      <c r="N26" s="5">
        <f t="shared" si="0"/>
        <v>2.7768595041322315</v>
      </c>
      <c r="O26" s="5">
        <f t="shared" si="0"/>
        <v>2.9752066115702478</v>
      </c>
      <c r="R26" s="1"/>
    </row>
    <row r="27" spans="1:18" x14ac:dyDescent="0.25">
      <c r="A27" s="3" t="s">
        <v>7</v>
      </c>
      <c r="B27" s="10">
        <v>13</v>
      </c>
      <c r="C27" s="19">
        <v>0.2</v>
      </c>
      <c r="D27" s="8">
        <f t="shared" si="1"/>
        <v>15.6</v>
      </c>
      <c r="F27" s="3">
        <v>17</v>
      </c>
      <c r="G27" s="5">
        <f t="shared" si="0"/>
        <v>1.475206611570248</v>
      </c>
      <c r="H27" s="5">
        <f t="shared" si="0"/>
        <v>1.6859504132231404</v>
      </c>
      <c r="I27" s="5">
        <f t="shared" si="0"/>
        <v>1.8966942148760331</v>
      </c>
      <c r="J27" s="5">
        <f t="shared" si="0"/>
        <v>2.1074380165289255</v>
      </c>
      <c r="K27" s="5">
        <f t="shared" si="0"/>
        <v>2.3181818181818183</v>
      </c>
      <c r="L27" s="5">
        <f t="shared" si="0"/>
        <v>2.5289256198347108</v>
      </c>
      <c r="M27" s="5">
        <f t="shared" si="0"/>
        <v>2.7396694214876032</v>
      </c>
      <c r="N27" s="5">
        <f t="shared" si="0"/>
        <v>2.950413223140496</v>
      </c>
      <c r="O27" s="5">
        <f t="shared" si="0"/>
        <v>3.1611570247933884</v>
      </c>
      <c r="R27" s="1"/>
    </row>
    <row r="28" spans="1:18" x14ac:dyDescent="0.25">
      <c r="A28" s="3" t="s">
        <v>8</v>
      </c>
      <c r="B28" s="10">
        <v>0</v>
      </c>
      <c r="C28" s="19">
        <v>0</v>
      </c>
      <c r="D28" s="8">
        <f t="shared" si="1"/>
        <v>0</v>
      </c>
      <c r="F28" s="3">
        <v>18</v>
      </c>
      <c r="G28" s="5">
        <f t="shared" si="0"/>
        <v>1.5619834710743801</v>
      </c>
      <c r="H28" s="5">
        <f t="shared" si="0"/>
        <v>1.7851239669421488</v>
      </c>
      <c r="I28" s="5">
        <f t="shared" si="0"/>
        <v>2.0082644628099175</v>
      </c>
      <c r="J28" s="5">
        <f t="shared" si="0"/>
        <v>2.2314049586776861</v>
      </c>
      <c r="K28" s="5">
        <f t="shared" si="0"/>
        <v>2.4545454545454546</v>
      </c>
      <c r="L28" s="5">
        <f t="shared" si="0"/>
        <v>2.6776859504132231</v>
      </c>
      <c r="M28" s="5">
        <f t="shared" si="0"/>
        <v>2.9008264462809916</v>
      </c>
      <c r="N28" s="5">
        <f t="shared" si="0"/>
        <v>3.1239669421487601</v>
      </c>
      <c r="O28" s="5">
        <f t="shared" si="0"/>
        <v>3.3471074380165291</v>
      </c>
      <c r="R28" s="1"/>
    </row>
    <row r="29" spans="1:18" x14ac:dyDescent="0.25">
      <c r="A29" s="3" t="s">
        <v>9</v>
      </c>
      <c r="B29" s="10">
        <v>0</v>
      </c>
      <c r="C29" s="19">
        <v>0</v>
      </c>
      <c r="D29" s="8">
        <f t="shared" si="1"/>
        <v>0</v>
      </c>
      <c r="F29" s="3">
        <v>19</v>
      </c>
      <c r="G29" s="5">
        <f t="shared" si="0"/>
        <v>1.6487603305785123</v>
      </c>
      <c r="H29" s="5">
        <f t="shared" si="0"/>
        <v>1.884297520661157</v>
      </c>
      <c r="I29" s="5">
        <f t="shared" si="0"/>
        <v>2.1198347107438016</v>
      </c>
      <c r="J29" s="5">
        <f t="shared" si="0"/>
        <v>2.3553719008264462</v>
      </c>
      <c r="K29" s="5">
        <f t="shared" si="0"/>
        <v>2.5909090909090908</v>
      </c>
      <c r="L29" s="5">
        <f t="shared" si="0"/>
        <v>2.8264462809917354</v>
      </c>
      <c r="M29" s="5">
        <f t="shared" si="0"/>
        <v>3.0619834710743801</v>
      </c>
      <c r="N29" s="5">
        <f t="shared" si="0"/>
        <v>3.2975206611570247</v>
      </c>
      <c r="O29" s="5">
        <f t="shared" si="0"/>
        <v>3.5330578512396693</v>
      </c>
      <c r="R29" s="1"/>
    </row>
    <row r="30" spans="1:18" x14ac:dyDescent="0.25">
      <c r="A30" s="3" t="s">
        <v>22</v>
      </c>
      <c r="B30" s="8">
        <f>AVERAGEIF(B22:B29,"&gt;0")</f>
        <v>11.5</v>
      </c>
      <c r="C30" s="27"/>
      <c r="D30" s="8">
        <f>AVERAGEIF(D22:D29,"&gt;0")</f>
        <v>13.799999999999997</v>
      </c>
      <c r="F30" s="3">
        <v>20</v>
      </c>
      <c r="G30" s="5">
        <f t="shared" si="0"/>
        <v>1.7355371900826446</v>
      </c>
      <c r="H30" s="5">
        <f t="shared" si="0"/>
        <v>1.9834710743801653</v>
      </c>
      <c r="I30" s="5">
        <f t="shared" si="0"/>
        <v>2.2314049586776861</v>
      </c>
      <c r="J30" s="5">
        <f t="shared" si="0"/>
        <v>2.4793388429752068</v>
      </c>
      <c r="K30" s="5">
        <f t="shared" si="0"/>
        <v>2.7272727272727271</v>
      </c>
      <c r="L30" s="5">
        <f t="shared" si="0"/>
        <v>2.9752066115702478</v>
      </c>
      <c r="M30" s="5">
        <f t="shared" si="0"/>
        <v>3.2231404958677685</v>
      </c>
      <c r="N30" s="5">
        <f t="shared" si="0"/>
        <v>3.4710743801652892</v>
      </c>
      <c r="O30" s="5">
        <f t="shared" si="0"/>
        <v>3.71900826446281</v>
      </c>
      <c r="R30" s="1"/>
    </row>
    <row r="31" spans="1:18" x14ac:dyDescent="0.25">
      <c r="A31" s="13" t="s">
        <v>24</v>
      </c>
      <c r="B31" s="8">
        <f>B30*B32</f>
        <v>69</v>
      </c>
      <c r="C31" s="27"/>
      <c r="D31" s="8">
        <f>D30*B32</f>
        <v>82.799999999999983</v>
      </c>
      <c r="F31" t="s">
        <v>0</v>
      </c>
      <c r="R31" s="1"/>
    </row>
    <row r="32" spans="1:18" x14ac:dyDescent="0.25">
      <c r="A32" s="4" t="s">
        <v>23</v>
      </c>
      <c r="B32" s="23">
        <f>COUNTIF(B22:B29,"&gt;0")</f>
        <v>6</v>
      </c>
      <c r="C32" s="25"/>
      <c r="D32" s="12"/>
      <c r="R32" s="1"/>
    </row>
    <row r="33" spans="1:18" x14ac:dyDescent="0.25">
      <c r="F33" s="34" t="s">
        <v>25</v>
      </c>
      <c r="G33" s="34"/>
      <c r="H33" s="34"/>
      <c r="I33" s="34"/>
      <c r="J33" s="34"/>
      <c r="K33" s="34"/>
      <c r="L33" s="34"/>
      <c r="M33" s="34"/>
      <c r="N33" s="34"/>
      <c r="O33" s="34"/>
      <c r="R33" s="1"/>
    </row>
    <row r="34" spans="1:18" x14ac:dyDescent="0.25">
      <c r="A34" s="29" t="s">
        <v>41</v>
      </c>
      <c r="B34" s="29"/>
      <c r="C34" s="26"/>
      <c r="F34" s="3"/>
      <c r="G34" s="30" t="s">
        <v>19</v>
      </c>
      <c r="H34" s="30"/>
      <c r="I34" s="30"/>
      <c r="J34" s="30"/>
      <c r="K34" s="30"/>
      <c r="L34" s="30"/>
      <c r="M34" s="30"/>
      <c r="N34" s="30"/>
      <c r="O34" s="30"/>
      <c r="R34" s="1"/>
    </row>
    <row r="35" spans="1:18" x14ac:dyDescent="0.25">
      <c r="A35" s="3" t="s">
        <v>1</v>
      </c>
      <c r="B35" s="15">
        <v>9</v>
      </c>
      <c r="C35" s="28"/>
      <c r="F35" s="3" t="s">
        <v>18</v>
      </c>
      <c r="G35" s="3">
        <v>7</v>
      </c>
      <c r="H35" s="3">
        <v>8</v>
      </c>
      <c r="I35" s="3">
        <v>9</v>
      </c>
      <c r="J35" s="3">
        <v>10</v>
      </c>
      <c r="K35" s="3">
        <v>11</v>
      </c>
      <c r="L35" s="3">
        <v>12</v>
      </c>
      <c r="M35" s="3">
        <v>13</v>
      </c>
      <c r="N35" s="3">
        <v>14</v>
      </c>
      <c r="O35" s="3">
        <v>15</v>
      </c>
      <c r="R35" s="1"/>
    </row>
    <row r="36" spans="1:18" x14ac:dyDescent="0.25">
      <c r="A36" s="16"/>
      <c r="B36" s="17" t="s">
        <v>0</v>
      </c>
      <c r="C36" s="28"/>
      <c r="F36" s="3">
        <v>10</v>
      </c>
      <c r="G36" s="7">
        <f t="shared" ref="G36:O46" si="2">$D$31/(((G$35*60)*$F36)/43560)</f>
        <v>858.75428571428552</v>
      </c>
      <c r="H36" s="7">
        <f t="shared" si="2"/>
        <v>751.40999999999985</v>
      </c>
      <c r="I36" s="7">
        <f t="shared" si="2"/>
        <v>667.91999999999985</v>
      </c>
      <c r="J36" s="7">
        <f t="shared" si="2"/>
        <v>601.12799999999982</v>
      </c>
      <c r="K36" s="7">
        <f t="shared" si="2"/>
        <v>546.4799999999999</v>
      </c>
      <c r="L36" s="7">
        <f t="shared" si="2"/>
        <v>500.93999999999988</v>
      </c>
      <c r="M36" s="7">
        <f t="shared" si="2"/>
        <v>462.40615384615376</v>
      </c>
      <c r="N36" s="7">
        <f t="shared" si="2"/>
        <v>429.37714285714276</v>
      </c>
      <c r="O36" s="7">
        <f t="shared" si="2"/>
        <v>400.7519999999999</v>
      </c>
    </row>
    <row r="37" spans="1:18" x14ac:dyDescent="0.25">
      <c r="C37" s="17"/>
      <c r="F37" s="3">
        <v>11</v>
      </c>
      <c r="G37" s="7">
        <f t="shared" si="2"/>
        <v>780.68571428571408</v>
      </c>
      <c r="H37" s="7">
        <f t="shared" si="2"/>
        <v>683.0999999999998</v>
      </c>
      <c r="I37" s="7">
        <f t="shared" si="2"/>
        <v>607.19999999999993</v>
      </c>
      <c r="J37" s="7">
        <f t="shared" si="2"/>
        <v>546.4799999999999</v>
      </c>
      <c r="K37" s="7">
        <f t="shared" si="2"/>
        <v>496.7999999999999</v>
      </c>
      <c r="L37" s="7">
        <f t="shared" si="2"/>
        <v>455.39999999999992</v>
      </c>
      <c r="M37" s="7">
        <f t="shared" si="2"/>
        <v>420.36923076923068</v>
      </c>
      <c r="N37" s="7">
        <f t="shared" si="2"/>
        <v>390.34285714285704</v>
      </c>
      <c r="O37" s="7">
        <f t="shared" si="2"/>
        <v>364.31999999999994</v>
      </c>
    </row>
    <row r="38" spans="1:18" x14ac:dyDescent="0.25">
      <c r="F38" s="3">
        <v>12</v>
      </c>
      <c r="G38" s="7">
        <f t="shared" si="2"/>
        <v>715.62857142857126</v>
      </c>
      <c r="H38" s="7">
        <f t="shared" si="2"/>
        <v>626.17499999999984</v>
      </c>
      <c r="I38" s="7">
        <f t="shared" si="2"/>
        <v>556.59999999999991</v>
      </c>
      <c r="J38" s="7">
        <f t="shared" si="2"/>
        <v>500.93999999999988</v>
      </c>
      <c r="K38" s="7">
        <f t="shared" si="2"/>
        <v>455.39999999999992</v>
      </c>
      <c r="L38" s="7">
        <f t="shared" si="2"/>
        <v>417.44999999999987</v>
      </c>
      <c r="M38" s="7">
        <f t="shared" si="2"/>
        <v>385.33846153846144</v>
      </c>
      <c r="N38" s="7">
        <f t="shared" si="2"/>
        <v>357.81428571428563</v>
      </c>
      <c r="O38" s="7">
        <f t="shared" si="2"/>
        <v>333.95999999999992</v>
      </c>
    </row>
    <row r="39" spans="1:18" x14ac:dyDescent="0.25">
      <c r="F39" s="3">
        <v>13</v>
      </c>
      <c r="G39" s="7">
        <f t="shared" si="2"/>
        <v>660.58021978021975</v>
      </c>
      <c r="H39" s="7">
        <f t="shared" si="2"/>
        <v>578.0076923076922</v>
      </c>
      <c r="I39" s="7">
        <f t="shared" si="2"/>
        <v>513.78461538461534</v>
      </c>
      <c r="J39" s="7">
        <f t="shared" si="2"/>
        <v>462.40615384615376</v>
      </c>
      <c r="K39" s="7">
        <f t="shared" si="2"/>
        <v>420.36923076923068</v>
      </c>
      <c r="L39" s="7">
        <f t="shared" si="2"/>
        <v>385.33846153846144</v>
      </c>
      <c r="M39" s="7">
        <f t="shared" si="2"/>
        <v>355.6970414201183</v>
      </c>
      <c r="N39" s="7">
        <f t="shared" si="2"/>
        <v>330.29010989010987</v>
      </c>
      <c r="O39" s="7">
        <f t="shared" si="2"/>
        <v>308.27076923076919</v>
      </c>
    </row>
    <row r="40" spans="1:18" x14ac:dyDescent="0.25">
      <c r="F40" s="3">
        <v>14</v>
      </c>
      <c r="G40" s="7">
        <f t="shared" si="2"/>
        <v>613.39591836734678</v>
      </c>
      <c r="H40" s="7">
        <f t="shared" si="2"/>
        <v>536.72142857142842</v>
      </c>
      <c r="I40" s="7">
        <f t="shared" si="2"/>
        <v>477.08571428571418</v>
      </c>
      <c r="J40" s="7">
        <f t="shared" si="2"/>
        <v>429.37714285714276</v>
      </c>
      <c r="K40" s="7">
        <f t="shared" si="2"/>
        <v>390.34285714285704</v>
      </c>
      <c r="L40" s="7">
        <f t="shared" si="2"/>
        <v>357.81428571428563</v>
      </c>
      <c r="M40" s="7">
        <f t="shared" si="2"/>
        <v>330.29010989010987</v>
      </c>
      <c r="N40" s="7">
        <f t="shared" si="2"/>
        <v>306.69795918367339</v>
      </c>
      <c r="O40" s="7">
        <f t="shared" si="2"/>
        <v>286.25142857142851</v>
      </c>
    </row>
    <row r="41" spans="1:18" x14ac:dyDescent="0.25">
      <c r="F41" s="3">
        <v>15</v>
      </c>
      <c r="G41" s="7">
        <f t="shared" si="2"/>
        <v>572.50285714285701</v>
      </c>
      <c r="H41" s="7">
        <f t="shared" si="2"/>
        <v>500.93999999999988</v>
      </c>
      <c r="I41" s="7">
        <f t="shared" si="2"/>
        <v>445.27999999999992</v>
      </c>
      <c r="J41" s="7">
        <f t="shared" si="2"/>
        <v>400.7519999999999</v>
      </c>
      <c r="K41" s="7">
        <f t="shared" si="2"/>
        <v>364.31999999999994</v>
      </c>
      <c r="L41" s="7">
        <f t="shared" si="2"/>
        <v>333.95999999999992</v>
      </c>
      <c r="M41" s="7">
        <f t="shared" si="2"/>
        <v>308.27076923076919</v>
      </c>
      <c r="N41" s="7">
        <f t="shared" si="2"/>
        <v>286.25142857142851</v>
      </c>
      <c r="O41" s="7">
        <f t="shared" si="2"/>
        <v>267.16799999999995</v>
      </c>
    </row>
    <row r="42" spans="1:18" x14ac:dyDescent="0.25">
      <c r="F42" s="3">
        <v>16</v>
      </c>
      <c r="G42" s="7">
        <f t="shared" si="2"/>
        <v>536.72142857142842</v>
      </c>
      <c r="H42" s="7">
        <f t="shared" si="2"/>
        <v>469.63124999999991</v>
      </c>
      <c r="I42" s="7">
        <f t="shared" si="2"/>
        <v>417.44999999999987</v>
      </c>
      <c r="J42" s="7">
        <f t="shared" si="2"/>
        <v>375.70499999999993</v>
      </c>
      <c r="K42" s="7">
        <f t="shared" si="2"/>
        <v>341.5499999999999</v>
      </c>
      <c r="L42" s="7">
        <f t="shared" si="2"/>
        <v>313.08749999999992</v>
      </c>
      <c r="M42" s="7">
        <f t="shared" si="2"/>
        <v>289.0038461538461</v>
      </c>
      <c r="N42" s="7">
        <f t="shared" si="2"/>
        <v>268.36071428571421</v>
      </c>
      <c r="O42" s="7">
        <f t="shared" si="2"/>
        <v>250.46999999999994</v>
      </c>
    </row>
    <row r="43" spans="1:18" x14ac:dyDescent="0.25">
      <c r="F43" s="3">
        <v>17</v>
      </c>
      <c r="G43" s="7">
        <f t="shared" si="2"/>
        <v>505.14957983193267</v>
      </c>
      <c r="H43" s="7">
        <f t="shared" si="2"/>
        <v>442.00588235294106</v>
      </c>
      <c r="I43" s="7">
        <f t="shared" si="2"/>
        <v>392.89411764705875</v>
      </c>
      <c r="J43" s="7">
        <f t="shared" si="2"/>
        <v>353.60470588235285</v>
      </c>
      <c r="K43" s="7">
        <f t="shared" si="2"/>
        <v>321.45882352941169</v>
      </c>
      <c r="L43" s="7">
        <f t="shared" si="2"/>
        <v>294.67058823529408</v>
      </c>
      <c r="M43" s="7">
        <f t="shared" si="2"/>
        <v>272.00361990950216</v>
      </c>
      <c r="N43" s="7">
        <f t="shared" si="2"/>
        <v>252.57478991596633</v>
      </c>
      <c r="O43" s="7">
        <f t="shared" si="2"/>
        <v>235.73647058823525</v>
      </c>
    </row>
    <row r="44" spans="1:18" x14ac:dyDescent="0.25">
      <c r="F44" s="3">
        <v>18</v>
      </c>
      <c r="G44" s="7">
        <f t="shared" si="2"/>
        <v>477.08571428571418</v>
      </c>
      <c r="H44" s="7">
        <f t="shared" si="2"/>
        <v>417.44999999999987</v>
      </c>
      <c r="I44" s="7">
        <f t="shared" si="2"/>
        <v>371.06666666666661</v>
      </c>
      <c r="J44" s="7">
        <f t="shared" si="2"/>
        <v>333.95999999999992</v>
      </c>
      <c r="K44" s="7">
        <f t="shared" si="2"/>
        <v>303.59999999999997</v>
      </c>
      <c r="L44" s="7">
        <f t="shared" si="2"/>
        <v>278.29999999999995</v>
      </c>
      <c r="M44" s="7">
        <f t="shared" si="2"/>
        <v>256.89230769230767</v>
      </c>
      <c r="N44" s="7">
        <f t="shared" si="2"/>
        <v>238.54285714285709</v>
      </c>
      <c r="O44" s="7">
        <f t="shared" si="2"/>
        <v>222.63999999999996</v>
      </c>
    </row>
    <row r="45" spans="1:18" x14ac:dyDescent="0.25">
      <c r="F45" s="3">
        <v>19</v>
      </c>
      <c r="G45" s="7">
        <f t="shared" si="2"/>
        <v>451.97593984962401</v>
      </c>
      <c r="H45" s="7">
        <f t="shared" si="2"/>
        <v>395.47894736842096</v>
      </c>
      <c r="I45" s="7">
        <f t="shared" si="2"/>
        <v>351.53684210526308</v>
      </c>
      <c r="J45" s="7">
        <f t="shared" si="2"/>
        <v>316.38315789473683</v>
      </c>
      <c r="K45" s="7">
        <f t="shared" si="2"/>
        <v>287.62105263157889</v>
      </c>
      <c r="L45" s="7">
        <f t="shared" si="2"/>
        <v>263.65263157894731</v>
      </c>
      <c r="M45" s="7">
        <f t="shared" si="2"/>
        <v>243.3716599190283</v>
      </c>
      <c r="N45" s="7">
        <f t="shared" si="2"/>
        <v>225.98796992481201</v>
      </c>
      <c r="O45" s="7">
        <f t="shared" si="2"/>
        <v>210.92210526315785</v>
      </c>
    </row>
    <row r="46" spans="1:18" x14ac:dyDescent="0.25">
      <c r="F46" s="3">
        <v>20</v>
      </c>
      <c r="G46" s="7">
        <f t="shared" si="2"/>
        <v>429.37714285714276</v>
      </c>
      <c r="H46" s="7">
        <f t="shared" si="2"/>
        <v>375.70499999999993</v>
      </c>
      <c r="I46" s="7">
        <f t="shared" si="2"/>
        <v>333.95999999999992</v>
      </c>
      <c r="J46" s="7">
        <f t="shared" si="2"/>
        <v>300.56399999999991</v>
      </c>
      <c r="K46" s="7">
        <f t="shared" si="2"/>
        <v>273.23999999999995</v>
      </c>
      <c r="L46" s="7">
        <f t="shared" si="2"/>
        <v>250.46999999999994</v>
      </c>
      <c r="M46" s="7">
        <f t="shared" si="2"/>
        <v>231.20307692307688</v>
      </c>
      <c r="N46" s="7">
        <f t="shared" si="2"/>
        <v>214.68857142857138</v>
      </c>
      <c r="O46" s="7">
        <f t="shared" si="2"/>
        <v>200.37599999999995</v>
      </c>
    </row>
  </sheetData>
  <mergeCells count="6">
    <mergeCell ref="A34:B34"/>
    <mergeCell ref="G18:O18"/>
    <mergeCell ref="F17:O17"/>
    <mergeCell ref="F33:O33"/>
    <mergeCell ref="G34:O34"/>
    <mergeCell ref="A19:D19"/>
  </mergeCells>
  <pageMargins left="0.2" right="0.2"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8:M65"/>
  <sheetViews>
    <sheetView workbookViewId="0">
      <selection activeCell="B35" sqref="B35"/>
    </sheetView>
  </sheetViews>
  <sheetFormatPr defaultRowHeight="15" x14ac:dyDescent="0.25"/>
  <cols>
    <col min="1" max="1" width="29.42578125" bestFit="1" customWidth="1"/>
    <col min="2" max="2" width="11.28515625" bestFit="1" customWidth="1"/>
    <col min="5" max="5" width="10.42578125" bestFit="1" customWidth="1"/>
    <col min="6" max="8" width="10.28515625" bestFit="1" customWidth="1"/>
    <col min="9" max="9" width="10.7109375" bestFit="1" customWidth="1"/>
    <col min="10" max="11" width="10.7109375" customWidth="1"/>
    <col min="12" max="12" width="14.5703125" bestFit="1" customWidth="1"/>
  </cols>
  <sheetData>
    <row r="18" spans="1:13" x14ac:dyDescent="0.25">
      <c r="A18" s="29" t="s">
        <v>21</v>
      </c>
      <c r="B18" s="29"/>
      <c r="C18" s="29"/>
      <c r="D18" s="29"/>
      <c r="E18" s="29"/>
      <c r="F18" s="29"/>
      <c r="G18" s="29"/>
      <c r="H18" s="29"/>
      <c r="I18" s="29"/>
      <c r="J18" s="29"/>
      <c r="K18" s="29"/>
      <c r="L18" s="29"/>
      <c r="M18" s="29"/>
    </row>
    <row r="19" spans="1:13" x14ac:dyDescent="0.25">
      <c r="A19" s="3"/>
      <c r="B19" s="3" t="s">
        <v>14</v>
      </c>
      <c r="C19" s="3" t="s">
        <v>10</v>
      </c>
      <c r="D19" s="3" t="s">
        <v>26</v>
      </c>
      <c r="E19" s="3" t="s">
        <v>28</v>
      </c>
      <c r="F19" s="3" t="s">
        <v>16</v>
      </c>
      <c r="G19" s="3" t="s">
        <v>30</v>
      </c>
      <c r="H19" s="3" t="s">
        <v>32</v>
      </c>
      <c r="I19" s="3" t="s">
        <v>17</v>
      </c>
      <c r="J19" s="3" t="s">
        <v>34</v>
      </c>
      <c r="K19" s="3" t="s">
        <v>36</v>
      </c>
      <c r="L19" s="3" t="s">
        <v>37</v>
      </c>
      <c r="M19" s="3" t="s">
        <v>12</v>
      </c>
    </row>
    <row r="20" spans="1:13" x14ac:dyDescent="0.25">
      <c r="A20" s="6" t="s">
        <v>11</v>
      </c>
      <c r="B20" s="6" t="s">
        <v>15</v>
      </c>
      <c r="C20" s="3" t="s">
        <v>15</v>
      </c>
      <c r="D20" s="3" t="s">
        <v>27</v>
      </c>
      <c r="E20" s="3" t="s">
        <v>29</v>
      </c>
      <c r="F20" s="3" t="s">
        <v>31</v>
      </c>
      <c r="G20" s="3" t="s">
        <v>31</v>
      </c>
      <c r="H20" s="3" t="s">
        <v>31</v>
      </c>
      <c r="I20" s="3" t="s">
        <v>33</v>
      </c>
      <c r="J20" s="3" t="s">
        <v>35</v>
      </c>
      <c r="K20" s="3" t="s">
        <v>35</v>
      </c>
      <c r="L20" s="3" t="s">
        <v>33</v>
      </c>
      <c r="M20" s="6" t="s">
        <v>13</v>
      </c>
    </row>
    <row r="21" spans="1:13" x14ac:dyDescent="0.25">
      <c r="A21" s="3" t="s">
        <v>2</v>
      </c>
      <c r="B21" s="10">
        <v>11.26</v>
      </c>
      <c r="C21" s="9">
        <v>0</v>
      </c>
      <c r="D21" s="20">
        <v>0</v>
      </c>
      <c r="E21" s="20">
        <v>1.4999999999999999E-2</v>
      </c>
      <c r="F21" s="11">
        <v>0</v>
      </c>
      <c r="G21" s="11">
        <v>0</v>
      </c>
      <c r="H21" s="11">
        <v>0</v>
      </c>
      <c r="I21" s="11">
        <v>1000</v>
      </c>
      <c r="J21" s="21">
        <v>50</v>
      </c>
      <c r="K21" s="21">
        <v>6</v>
      </c>
      <c r="L21" s="21">
        <v>20</v>
      </c>
      <c r="M21" s="8">
        <f>IF(B21=0,0,((B21*(1+(C21+D21+E21)))+(((F21+G21+H21)/4.2/J21))+((I21/L21/J21))))</f>
        <v>12.428899999999999</v>
      </c>
    </row>
    <row r="22" spans="1:13" x14ac:dyDescent="0.25">
      <c r="A22" s="3" t="s">
        <v>3</v>
      </c>
      <c r="B22" s="10">
        <v>11.26</v>
      </c>
      <c r="C22" s="9">
        <v>0</v>
      </c>
      <c r="D22" s="20">
        <v>0</v>
      </c>
      <c r="E22" s="20">
        <v>1.4999999999999999E-2</v>
      </c>
      <c r="F22" s="11">
        <v>0</v>
      </c>
      <c r="G22" s="11">
        <v>0</v>
      </c>
      <c r="H22" s="11">
        <v>0</v>
      </c>
      <c r="I22" s="11">
        <v>1000</v>
      </c>
      <c r="J22" s="21">
        <v>50</v>
      </c>
      <c r="K22" s="21">
        <v>6</v>
      </c>
      <c r="L22" s="21">
        <v>20</v>
      </c>
      <c r="M22" s="8">
        <f t="shared" ref="M22:M28" si="0">IF(B22=0,0,((B22*(1+(C22+D22+E22)))+(((F22+G22+H22)/4.2/J22))+((I22/L22/J22))))</f>
        <v>12.428899999999999</v>
      </c>
    </row>
    <row r="23" spans="1:13" x14ac:dyDescent="0.25">
      <c r="A23" s="3" t="s">
        <v>4</v>
      </c>
      <c r="B23" s="10">
        <v>10.5</v>
      </c>
      <c r="C23" s="9">
        <v>7.6499999999999999E-2</v>
      </c>
      <c r="D23" s="20">
        <v>0.1</v>
      </c>
      <c r="E23" s="20">
        <v>0.05</v>
      </c>
      <c r="F23" s="11">
        <v>0</v>
      </c>
      <c r="G23" s="11">
        <v>0</v>
      </c>
      <c r="H23" s="11">
        <v>0</v>
      </c>
      <c r="I23" s="11">
        <v>0</v>
      </c>
      <c r="J23" s="21">
        <v>50</v>
      </c>
      <c r="K23" s="21">
        <v>6</v>
      </c>
      <c r="L23" s="21">
        <v>52</v>
      </c>
      <c r="M23" s="8">
        <f t="shared" si="0"/>
        <v>12.87825</v>
      </c>
    </row>
    <row r="24" spans="1:13" x14ac:dyDescent="0.25">
      <c r="A24" s="3" t="s">
        <v>5</v>
      </c>
      <c r="B24" s="10">
        <v>10.5</v>
      </c>
      <c r="C24" s="9">
        <v>7.6499999999999999E-2</v>
      </c>
      <c r="D24" s="20">
        <v>0.1</v>
      </c>
      <c r="E24" s="20">
        <v>0.05</v>
      </c>
      <c r="F24" s="11">
        <v>0</v>
      </c>
      <c r="G24" s="11">
        <v>0</v>
      </c>
      <c r="H24" s="11">
        <v>0</v>
      </c>
      <c r="I24" s="11">
        <v>0</v>
      </c>
      <c r="J24" s="21">
        <v>50</v>
      </c>
      <c r="K24" s="21">
        <v>6</v>
      </c>
      <c r="L24" s="21">
        <v>52</v>
      </c>
      <c r="M24" s="8">
        <f t="shared" si="0"/>
        <v>12.87825</v>
      </c>
    </row>
    <row r="25" spans="1:13" x14ac:dyDescent="0.25">
      <c r="A25" s="3" t="s">
        <v>6</v>
      </c>
      <c r="B25" s="10">
        <v>12</v>
      </c>
      <c r="C25" s="9">
        <v>7.6499999999999999E-2</v>
      </c>
      <c r="D25" s="20">
        <v>0.1</v>
      </c>
      <c r="E25" s="20">
        <v>0.05</v>
      </c>
      <c r="F25" s="11">
        <v>0</v>
      </c>
      <c r="G25" s="11">
        <v>0</v>
      </c>
      <c r="H25" s="11">
        <v>0</v>
      </c>
      <c r="I25" s="11">
        <v>0</v>
      </c>
      <c r="J25" s="21">
        <v>50</v>
      </c>
      <c r="K25" s="21">
        <v>6</v>
      </c>
      <c r="L25" s="21">
        <v>52</v>
      </c>
      <c r="M25" s="8">
        <f t="shared" si="0"/>
        <v>14.718</v>
      </c>
    </row>
    <row r="26" spans="1:13" x14ac:dyDescent="0.25">
      <c r="A26" s="3" t="s">
        <v>7</v>
      </c>
      <c r="B26" s="10">
        <v>14</v>
      </c>
      <c r="C26" s="9">
        <v>7.6499999999999999E-2</v>
      </c>
      <c r="D26" s="20">
        <v>0.1</v>
      </c>
      <c r="E26" s="20">
        <v>0.05</v>
      </c>
      <c r="F26" s="11">
        <v>200</v>
      </c>
      <c r="G26" s="11">
        <v>400</v>
      </c>
      <c r="H26" s="11">
        <v>0</v>
      </c>
      <c r="I26" s="11">
        <v>0</v>
      </c>
      <c r="J26" s="21">
        <v>50</v>
      </c>
      <c r="K26" s="21">
        <v>6</v>
      </c>
      <c r="L26" s="21">
        <v>52</v>
      </c>
      <c r="M26" s="8">
        <f t="shared" si="0"/>
        <v>20.028142857142857</v>
      </c>
    </row>
    <row r="27" spans="1:13" x14ac:dyDescent="0.25">
      <c r="A27" s="3" t="s">
        <v>8</v>
      </c>
      <c r="B27" s="10">
        <v>0</v>
      </c>
      <c r="C27" s="9"/>
      <c r="D27" s="20"/>
      <c r="E27" s="20"/>
      <c r="F27" s="11"/>
      <c r="G27" s="11"/>
      <c r="H27" s="11"/>
      <c r="I27" s="11"/>
      <c r="J27" s="21"/>
      <c r="K27" s="21"/>
      <c r="L27" s="21"/>
      <c r="M27" s="8">
        <f t="shared" si="0"/>
        <v>0</v>
      </c>
    </row>
    <row r="28" spans="1:13" x14ac:dyDescent="0.25">
      <c r="A28" s="3" t="s">
        <v>9</v>
      </c>
      <c r="B28" s="10">
        <v>0</v>
      </c>
      <c r="C28" s="9"/>
      <c r="D28" s="20"/>
      <c r="E28" s="20"/>
      <c r="F28" s="11"/>
      <c r="G28" s="11"/>
      <c r="H28" s="11"/>
      <c r="I28" s="11"/>
      <c r="J28" s="21"/>
      <c r="K28" s="21"/>
      <c r="L28" s="21"/>
      <c r="M28" s="8">
        <f t="shared" si="0"/>
        <v>0</v>
      </c>
    </row>
    <row r="29" spans="1:13" x14ac:dyDescent="0.25">
      <c r="A29" s="3" t="s">
        <v>22</v>
      </c>
      <c r="B29" s="8">
        <f>AVERAGEIF(B21:B28,"&gt;0")</f>
        <v>11.586666666666666</v>
      </c>
      <c r="C29" s="22"/>
      <c r="D29" s="22"/>
      <c r="E29" s="22"/>
      <c r="F29" s="22"/>
      <c r="G29" s="22"/>
      <c r="H29" s="22"/>
      <c r="I29" s="22"/>
      <c r="J29" s="22"/>
      <c r="K29" s="22"/>
      <c r="L29" s="22"/>
      <c r="M29" s="8">
        <f>AVERAGEIF(M21:M28,"&gt;0")</f>
        <v>14.226740476190477</v>
      </c>
    </row>
    <row r="30" spans="1:13" x14ac:dyDescent="0.25">
      <c r="A30" s="13" t="s">
        <v>24</v>
      </c>
      <c r="B30" s="8">
        <f>B29*B31</f>
        <v>69.52</v>
      </c>
      <c r="C30" s="22"/>
      <c r="D30" s="22"/>
      <c r="E30" s="22"/>
      <c r="F30" s="22"/>
      <c r="G30" s="22"/>
      <c r="H30" s="22"/>
      <c r="I30" s="22"/>
      <c r="J30" s="22"/>
      <c r="K30" s="22"/>
      <c r="L30" s="22"/>
      <c r="M30" s="8">
        <f>M29*B31</f>
        <v>85.360442857142857</v>
      </c>
    </row>
    <row r="31" spans="1:13" x14ac:dyDescent="0.25">
      <c r="A31" s="4" t="s">
        <v>23</v>
      </c>
      <c r="B31" s="14">
        <f>COUNTIF(B21:B28,"&gt;0")</f>
        <v>6</v>
      </c>
      <c r="C31" s="12"/>
    </row>
    <row r="32" spans="1:13" x14ac:dyDescent="0.25">
      <c r="A32" s="24" t="s">
        <v>0</v>
      </c>
      <c r="B32" s="16"/>
    </row>
    <row r="33" spans="1:11" x14ac:dyDescent="0.25">
      <c r="A33" s="16"/>
      <c r="B33" s="17" t="s">
        <v>0</v>
      </c>
    </row>
    <row r="34" spans="1:11" x14ac:dyDescent="0.25">
      <c r="A34" s="4" t="s">
        <v>38</v>
      </c>
      <c r="B34" s="18">
        <v>9</v>
      </c>
    </row>
    <row r="36" spans="1:11" x14ac:dyDescent="0.25">
      <c r="B36" s="31" t="s">
        <v>20</v>
      </c>
      <c r="C36" s="32"/>
      <c r="D36" s="32"/>
      <c r="E36" s="32"/>
      <c r="F36" s="32"/>
      <c r="G36" s="32"/>
      <c r="H36" s="32"/>
      <c r="I36" s="32"/>
      <c r="J36" s="32"/>
      <c r="K36" s="33"/>
    </row>
    <row r="37" spans="1:11" x14ac:dyDescent="0.25">
      <c r="B37" s="35" t="s">
        <v>19</v>
      </c>
      <c r="C37" s="36"/>
      <c r="D37" s="36"/>
      <c r="E37" s="36"/>
      <c r="F37" s="36"/>
      <c r="G37" s="36"/>
      <c r="H37" s="36"/>
      <c r="I37" s="36"/>
      <c r="J37" s="36"/>
      <c r="K37" s="37"/>
    </row>
    <row r="38" spans="1:11" x14ac:dyDescent="0.25">
      <c r="B38" s="3" t="s">
        <v>18</v>
      </c>
      <c r="C38" s="4">
        <v>7</v>
      </c>
      <c r="D38" s="4">
        <v>8</v>
      </c>
      <c r="E38" s="4">
        <v>9</v>
      </c>
      <c r="F38" s="4">
        <v>10</v>
      </c>
      <c r="G38" s="4">
        <v>11</v>
      </c>
      <c r="H38" s="4">
        <v>12</v>
      </c>
      <c r="I38" s="4">
        <v>13</v>
      </c>
      <c r="J38" s="4">
        <v>14</v>
      </c>
      <c r="K38" s="4">
        <v>15</v>
      </c>
    </row>
    <row r="39" spans="1:11" x14ac:dyDescent="0.25">
      <c r="B39" s="3">
        <v>10</v>
      </c>
      <c r="C39" s="5">
        <f t="shared" ref="C39:K49" si="1">((C$38*60*$B$34)*$B39)/43560</f>
        <v>0.86776859504132231</v>
      </c>
      <c r="D39" s="5">
        <f t="shared" si="1"/>
        <v>0.99173553719008267</v>
      </c>
      <c r="E39" s="5">
        <f t="shared" si="1"/>
        <v>1.115702479338843</v>
      </c>
      <c r="F39" s="5">
        <f t="shared" si="1"/>
        <v>1.2396694214876034</v>
      </c>
      <c r="G39" s="5">
        <f t="shared" si="1"/>
        <v>1.3636363636363635</v>
      </c>
      <c r="H39" s="5">
        <f t="shared" si="1"/>
        <v>1.4876033057851239</v>
      </c>
      <c r="I39" s="5">
        <f t="shared" si="1"/>
        <v>1.6115702479338843</v>
      </c>
      <c r="J39" s="5">
        <f t="shared" si="1"/>
        <v>1.7355371900826446</v>
      </c>
      <c r="K39" s="5">
        <f t="shared" si="1"/>
        <v>1.859504132231405</v>
      </c>
    </row>
    <row r="40" spans="1:11" x14ac:dyDescent="0.25">
      <c r="B40" s="3">
        <v>11</v>
      </c>
      <c r="C40" s="5">
        <f t="shared" si="1"/>
        <v>0.95454545454545459</v>
      </c>
      <c r="D40" s="5">
        <f t="shared" si="1"/>
        <v>1.0909090909090908</v>
      </c>
      <c r="E40" s="5">
        <f t="shared" si="1"/>
        <v>1.2272727272727273</v>
      </c>
      <c r="F40" s="5">
        <f t="shared" si="1"/>
        <v>1.3636363636363635</v>
      </c>
      <c r="G40" s="5">
        <f t="shared" si="1"/>
        <v>1.5</v>
      </c>
      <c r="H40" s="5">
        <f t="shared" si="1"/>
        <v>1.6363636363636365</v>
      </c>
      <c r="I40" s="5">
        <f t="shared" si="1"/>
        <v>1.7727272727272727</v>
      </c>
      <c r="J40" s="5">
        <f t="shared" si="1"/>
        <v>1.9090909090909092</v>
      </c>
      <c r="K40" s="5">
        <f t="shared" si="1"/>
        <v>2.0454545454545454</v>
      </c>
    </row>
    <row r="41" spans="1:11" x14ac:dyDescent="0.25">
      <c r="B41" s="3">
        <v>12</v>
      </c>
      <c r="C41" s="5">
        <f t="shared" si="1"/>
        <v>1.0413223140495869</v>
      </c>
      <c r="D41" s="5">
        <f t="shared" si="1"/>
        <v>1.1900826446280992</v>
      </c>
      <c r="E41" s="5">
        <f t="shared" si="1"/>
        <v>1.3388429752066116</v>
      </c>
      <c r="F41" s="5">
        <f t="shared" si="1"/>
        <v>1.4876033057851239</v>
      </c>
      <c r="G41" s="5">
        <f t="shared" si="1"/>
        <v>1.6363636363636365</v>
      </c>
      <c r="H41" s="5">
        <f t="shared" si="1"/>
        <v>1.7851239669421488</v>
      </c>
      <c r="I41" s="5">
        <f t="shared" si="1"/>
        <v>1.9338842975206612</v>
      </c>
      <c r="J41" s="5">
        <f t="shared" si="1"/>
        <v>2.0826446280991737</v>
      </c>
      <c r="K41" s="5">
        <f t="shared" si="1"/>
        <v>2.2314049586776861</v>
      </c>
    </row>
    <row r="42" spans="1:11" x14ac:dyDescent="0.25">
      <c r="B42" s="3">
        <v>13</v>
      </c>
      <c r="C42" s="5">
        <f t="shared" si="1"/>
        <v>1.1280991735537189</v>
      </c>
      <c r="D42" s="5">
        <f t="shared" si="1"/>
        <v>1.2892561983471074</v>
      </c>
      <c r="E42" s="5">
        <f t="shared" si="1"/>
        <v>1.4504132231404958</v>
      </c>
      <c r="F42" s="5">
        <f t="shared" si="1"/>
        <v>1.6115702479338843</v>
      </c>
      <c r="G42" s="5">
        <f t="shared" si="1"/>
        <v>1.7727272727272727</v>
      </c>
      <c r="H42" s="5">
        <f t="shared" si="1"/>
        <v>1.9338842975206612</v>
      </c>
      <c r="I42" s="5">
        <f t="shared" si="1"/>
        <v>2.0950413223140494</v>
      </c>
      <c r="J42" s="5">
        <f t="shared" si="1"/>
        <v>2.2561983471074378</v>
      </c>
      <c r="K42" s="5">
        <f t="shared" si="1"/>
        <v>2.4173553719008263</v>
      </c>
    </row>
    <row r="43" spans="1:11" x14ac:dyDescent="0.25">
      <c r="B43" s="3">
        <v>14</v>
      </c>
      <c r="C43" s="5">
        <f t="shared" si="1"/>
        <v>1.2148760330578512</v>
      </c>
      <c r="D43" s="5">
        <f t="shared" si="1"/>
        <v>1.3884297520661157</v>
      </c>
      <c r="E43" s="5">
        <f t="shared" si="1"/>
        <v>1.5619834710743801</v>
      </c>
      <c r="F43" s="5">
        <f t="shared" si="1"/>
        <v>1.7355371900826446</v>
      </c>
      <c r="G43" s="5">
        <f t="shared" si="1"/>
        <v>1.9090909090909092</v>
      </c>
      <c r="H43" s="5">
        <f t="shared" si="1"/>
        <v>2.0826446280991737</v>
      </c>
      <c r="I43" s="5">
        <f t="shared" si="1"/>
        <v>2.2561983471074378</v>
      </c>
      <c r="J43" s="5">
        <f t="shared" si="1"/>
        <v>2.4297520661157024</v>
      </c>
      <c r="K43" s="5">
        <f t="shared" si="1"/>
        <v>2.6033057851239669</v>
      </c>
    </row>
    <row r="44" spans="1:11" x14ac:dyDescent="0.25">
      <c r="B44" s="3">
        <v>15</v>
      </c>
      <c r="C44" s="5">
        <f t="shared" si="1"/>
        <v>1.3016528925619835</v>
      </c>
      <c r="D44" s="5">
        <f t="shared" si="1"/>
        <v>1.4876033057851239</v>
      </c>
      <c r="E44" s="5">
        <f t="shared" si="1"/>
        <v>1.6735537190082646</v>
      </c>
      <c r="F44" s="5">
        <f t="shared" si="1"/>
        <v>1.859504132231405</v>
      </c>
      <c r="G44" s="5">
        <f t="shared" si="1"/>
        <v>2.0454545454545454</v>
      </c>
      <c r="H44" s="5">
        <f t="shared" si="1"/>
        <v>2.2314049586776861</v>
      </c>
      <c r="I44" s="5">
        <f t="shared" si="1"/>
        <v>2.4173553719008263</v>
      </c>
      <c r="J44" s="5">
        <f t="shared" si="1"/>
        <v>2.6033057851239669</v>
      </c>
      <c r="K44" s="5">
        <f t="shared" si="1"/>
        <v>2.7892561983471076</v>
      </c>
    </row>
    <row r="45" spans="1:11" x14ac:dyDescent="0.25">
      <c r="B45" s="3">
        <v>16</v>
      </c>
      <c r="C45" s="5">
        <f t="shared" si="1"/>
        <v>1.3884297520661157</v>
      </c>
      <c r="D45" s="5">
        <f t="shared" si="1"/>
        <v>1.5867768595041323</v>
      </c>
      <c r="E45" s="5">
        <f t="shared" si="1"/>
        <v>1.7851239669421488</v>
      </c>
      <c r="F45" s="5">
        <f t="shared" si="1"/>
        <v>1.9834710743801653</v>
      </c>
      <c r="G45" s="5">
        <f t="shared" si="1"/>
        <v>2.1818181818181817</v>
      </c>
      <c r="H45" s="5">
        <f t="shared" si="1"/>
        <v>2.3801652892561984</v>
      </c>
      <c r="I45" s="5">
        <f t="shared" si="1"/>
        <v>2.5785123966942147</v>
      </c>
      <c r="J45" s="5">
        <f t="shared" si="1"/>
        <v>2.7768595041322315</v>
      </c>
      <c r="K45" s="5">
        <f t="shared" si="1"/>
        <v>2.9752066115702478</v>
      </c>
    </row>
    <row r="46" spans="1:11" x14ac:dyDescent="0.25">
      <c r="B46" s="3">
        <v>17</v>
      </c>
      <c r="C46" s="5">
        <f t="shared" si="1"/>
        <v>1.475206611570248</v>
      </c>
      <c r="D46" s="5">
        <f t="shared" si="1"/>
        <v>1.6859504132231404</v>
      </c>
      <c r="E46" s="5">
        <f t="shared" si="1"/>
        <v>1.8966942148760331</v>
      </c>
      <c r="F46" s="5">
        <f t="shared" si="1"/>
        <v>2.1074380165289255</v>
      </c>
      <c r="G46" s="5">
        <f t="shared" si="1"/>
        <v>2.3181818181818183</v>
      </c>
      <c r="H46" s="5">
        <f t="shared" si="1"/>
        <v>2.5289256198347108</v>
      </c>
      <c r="I46" s="5">
        <f t="shared" si="1"/>
        <v>2.7396694214876032</v>
      </c>
      <c r="J46" s="5">
        <f t="shared" si="1"/>
        <v>2.950413223140496</v>
      </c>
      <c r="K46" s="5">
        <f t="shared" si="1"/>
        <v>3.1611570247933884</v>
      </c>
    </row>
    <row r="47" spans="1:11" x14ac:dyDescent="0.25">
      <c r="B47" s="3">
        <v>18</v>
      </c>
      <c r="C47" s="5">
        <f t="shared" si="1"/>
        <v>1.5619834710743801</v>
      </c>
      <c r="D47" s="5">
        <f t="shared" si="1"/>
        <v>1.7851239669421488</v>
      </c>
      <c r="E47" s="5">
        <f t="shared" si="1"/>
        <v>2.0082644628099175</v>
      </c>
      <c r="F47" s="5">
        <f t="shared" si="1"/>
        <v>2.2314049586776861</v>
      </c>
      <c r="G47" s="5">
        <f t="shared" si="1"/>
        <v>2.4545454545454546</v>
      </c>
      <c r="H47" s="5">
        <f t="shared" si="1"/>
        <v>2.6776859504132231</v>
      </c>
      <c r="I47" s="5">
        <f t="shared" si="1"/>
        <v>2.9008264462809916</v>
      </c>
      <c r="J47" s="5">
        <f t="shared" si="1"/>
        <v>3.1239669421487601</v>
      </c>
      <c r="K47" s="5">
        <f t="shared" si="1"/>
        <v>3.3471074380165291</v>
      </c>
    </row>
    <row r="48" spans="1:11" x14ac:dyDescent="0.25">
      <c r="B48" s="3">
        <v>19</v>
      </c>
      <c r="C48" s="5">
        <f t="shared" si="1"/>
        <v>1.6487603305785123</v>
      </c>
      <c r="D48" s="5">
        <f t="shared" si="1"/>
        <v>1.884297520661157</v>
      </c>
      <c r="E48" s="5">
        <f t="shared" si="1"/>
        <v>2.1198347107438016</v>
      </c>
      <c r="F48" s="5">
        <f t="shared" si="1"/>
        <v>2.3553719008264462</v>
      </c>
      <c r="G48" s="5">
        <f t="shared" si="1"/>
        <v>2.5909090909090908</v>
      </c>
      <c r="H48" s="5">
        <f t="shared" si="1"/>
        <v>2.8264462809917354</v>
      </c>
      <c r="I48" s="5">
        <f t="shared" si="1"/>
        <v>3.0619834710743801</v>
      </c>
      <c r="J48" s="5">
        <f t="shared" si="1"/>
        <v>3.2975206611570247</v>
      </c>
      <c r="K48" s="5">
        <f t="shared" si="1"/>
        <v>3.5330578512396693</v>
      </c>
    </row>
    <row r="49" spans="1:11" x14ac:dyDescent="0.25">
      <c r="B49" s="3">
        <v>20</v>
      </c>
      <c r="C49" s="5">
        <f t="shared" si="1"/>
        <v>1.7355371900826446</v>
      </c>
      <c r="D49" s="5">
        <f t="shared" si="1"/>
        <v>1.9834710743801653</v>
      </c>
      <c r="E49" s="5">
        <f t="shared" si="1"/>
        <v>2.2314049586776861</v>
      </c>
      <c r="F49" s="5">
        <f t="shared" si="1"/>
        <v>2.4793388429752068</v>
      </c>
      <c r="G49" s="5">
        <f t="shared" si="1"/>
        <v>2.7272727272727271</v>
      </c>
      <c r="H49" s="5">
        <f t="shared" si="1"/>
        <v>2.9752066115702478</v>
      </c>
      <c r="I49" s="5">
        <f t="shared" si="1"/>
        <v>3.2231404958677685</v>
      </c>
      <c r="J49" s="5">
        <f t="shared" si="1"/>
        <v>3.4710743801652892</v>
      </c>
      <c r="K49" s="5">
        <f t="shared" si="1"/>
        <v>3.71900826446281</v>
      </c>
    </row>
    <row r="51" spans="1:11" x14ac:dyDescent="0.25">
      <c r="A51" t="s">
        <v>0</v>
      </c>
    </row>
    <row r="52" spans="1:11" x14ac:dyDescent="0.25">
      <c r="B52" s="31" t="s">
        <v>25</v>
      </c>
      <c r="C52" s="32"/>
      <c r="D52" s="32"/>
      <c r="E52" s="32"/>
      <c r="F52" s="32"/>
      <c r="G52" s="32"/>
      <c r="H52" s="32"/>
      <c r="I52" s="32"/>
      <c r="J52" s="32"/>
      <c r="K52" s="33"/>
    </row>
    <row r="53" spans="1:11" x14ac:dyDescent="0.25">
      <c r="B53" s="35" t="s">
        <v>19</v>
      </c>
      <c r="C53" s="36"/>
      <c r="D53" s="36"/>
      <c r="E53" s="36"/>
      <c r="F53" s="36"/>
      <c r="G53" s="36"/>
      <c r="H53" s="36"/>
      <c r="I53" s="36"/>
      <c r="J53" s="36"/>
      <c r="K53" s="37"/>
    </row>
    <row r="54" spans="1:11" x14ac:dyDescent="0.25">
      <c r="B54" s="3" t="s">
        <v>18</v>
      </c>
      <c r="C54" s="3">
        <v>7</v>
      </c>
      <c r="D54" s="3">
        <v>8</v>
      </c>
      <c r="E54" s="3">
        <v>9</v>
      </c>
      <c r="F54" s="3">
        <v>10</v>
      </c>
      <c r="G54" s="3">
        <v>11</v>
      </c>
      <c r="H54" s="3">
        <v>12</v>
      </c>
      <c r="I54" s="3">
        <v>13</v>
      </c>
      <c r="J54" s="3">
        <v>14</v>
      </c>
      <c r="K54" s="3">
        <v>15</v>
      </c>
    </row>
    <row r="55" spans="1:11" x14ac:dyDescent="0.25">
      <c r="B55" s="3">
        <v>10</v>
      </c>
      <c r="C55" s="7">
        <f t="shared" ref="C55:K65" si="2">$M$30/(((C$54*60)*$B55)/43560)</f>
        <v>885.30973591836732</v>
      </c>
      <c r="D55" s="7">
        <f t="shared" si="2"/>
        <v>774.64601892857138</v>
      </c>
      <c r="E55" s="7">
        <f t="shared" si="2"/>
        <v>688.57423904761902</v>
      </c>
      <c r="F55" s="7">
        <f t="shared" si="2"/>
        <v>619.71681514285717</v>
      </c>
      <c r="G55" s="7">
        <f t="shared" si="2"/>
        <v>563.37892285714281</v>
      </c>
      <c r="H55" s="7">
        <f t="shared" si="2"/>
        <v>516.43067928571429</v>
      </c>
      <c r="I55" s="7">
        <f t="shared" si="2"/>
        <v>476.70524241758238</v>
      </c>
      <c r="J55" s="7">
        <f t="shared" si="2"/>
        <v>442.65486795918366</v>
      </c>
      <c r="K55" s="7">
        <f t="shared" si="2"/>
        <v>413.14454342857141</v>
      </c>
    </row>
    <row r="56" spans="1:11" x14ac:dyDescent="0.25">
      <c r="B56" s="3">
        <v>11</v>
      </c>
      <c r="C56" s="7">
        <f t="shared" si="2"/>
        <v>804.82703265306122</v>
      </c>
      <c r="D56" s="7">
        <f t="shared" si="2"/>
        <v>704.2236535714286</v>
      </c>
      <c r="E56" s="7">
        <f t="shared" si="2"/>
        <v>625.97658095238103</v>
      </c>
      <c r="F56" s="7">
        <f t="shared" si="2"/>
        <v>563.37892285714281</v>
      </c>
      <c r="G56" s="7">
        <f t="shared" si="2"/>
        <v>512.16265714285714</v>
      </c>
      <c r="H56" s="7">
        <f t="shared" si="2"/>
        <v>469.48243571428571</v>
      </c>
      <c r="I56" s="7">
        <f t="shared" si="2"/>
        <v>433.3684021978022</v>
      </c>
      <c r="J56" s="7">
        <f t="shared" si="2"/>
        <v>402.41351632653061</v>
      </c>
      <c r="K56" s="7">
        <f t="shared" si="2"/>
        <v>375.58594857142856</v>
      </c>
    </row>
    <row r="57" spans="1:11" x14ac:dyDescent="0.25">
      <c r="B57" s="3">
        <v>12</v>
      </c>
      <c r="C57" s="7">
        <f t="shared" si="2"/>
        <v>737.75811326530606</v>
      </c>
      <c r="D57" s="7">
        <f t="shared" si="2"/>
        <v>645.53834910714284</v>
      </c>
      <c r="E57" s="7">
        <f t="shared" si="2"/>
        <v>573.8118658730159</v>
      </c>
      <c r="F57" s="7">
        <f t="shared" si="2"/>
        <v>516.43067928571429</v>
      </c>
      <c r="G57" s="7">
        <f t="shared" si="2"/>
        <v>469.48243571428571</v>
      </c>
      <c r="H57" s="7">
        <f t="shared" si="2"/>
        <v>430.35889940476187</v>
      </c>
      <c r="I57" s="7">
        <f t="shared" si="2"/>
        <v>397.25436868131868</v>
      </c>
      <c r="J57" s="7">
        <f t="shared" si="2"/>
        <v>368.87905663265303</v>
      </c>
      <c r="K57" s="7">
        <f t="shared" si="2"/>
        <v>344.28711952380951</v>
      </c>
    </row>
    <row r="58" spans="1:11" x14ac:dyDescent="0.25">
      <c r="B58" s="3">
        <v>13</v>
      </c>
      <c r="C58" s="7">
        <f t="shared" si="2"/>
        <v>681.00748916797488</v>
      </c>
      <c r="D58" s="7">
        <f t="shared" si="2"/>
        <v>595.88155302197799</v>
      </c>
      <c r="E58" s="7">
        <f t="shared" si="2"/>
        <v>529.67249157509161</v>
      </c>
      <c r="F58" s="7">
        <f t="shared" si="2"/>
        <v>476.70524241758238</v>
      </c>
      <c r="G58" s="7">
        <f t="shared" si="2"/>
        <v>433.3684021978022</v>
      </c>
      <c r="H58" s="7">
        <f t="shared" si="2"/>
        <v>397.25436868131868</v>
      </c>
      <c r="I58" s="7">
        <f t="shared" si="2"/>
        <v>366.69634032121724</v>
      </c>
      <c r="J58" s="7">
        <f t="shared" si="2"/>
        <v>340.50374458398744</v>
      </c>
      <c r="K58" s="7">
        <f t="shared" si="2"/>
        <v>317.80349494505498</v>
      </c>
    </row>
    <row r="59" spans="1:11" x14ac:dyDescent="0.25">
      <c r="B59" s="3">
        <v>14</v>
      </c>
      <c r="C59" s="7">
        <f t="shared" si="2"/>
        <v>632.36409708454812</v>
      </c>
      <c r="D59" s="7">
        <f t="shared" si="2"/>
        <v>553.31858494897961</v>
      </c>
      <c r="E59" s="7">
        <f t="shared" si="2"/>
        <v>491.83874217687071</v>
      </c>
      <c r="F59" s="7">
        <f t="shared" si="2"/>
        <v>442.65486795918366</v>
      </c>
      <c r="G59" s="7">
        <f t="shared" si="2"/>
        <v>402.41351632653061</v>
      </c>
      <c r="H59" s="7">
        <f t="shared" si="2"/>
        <v>368.87905663265303</v>
      </c>
      <c r="I59" s="7">
        <f t="shared" si="2"/>
        <v>340.50374458398744</v>
      </c>
      <c r="J59" s="7">
        <f t="shared" si="2"/>
        <v>316.18204854227406</v>
      </c>
      <c r="K59" s="7">
        <f t="shared" si="2"/>
        <v>295.10324530612246</v>
      </c>
    </row>
    <row r="60" spans="1:11" x14ac:dyDescent="0.25">
      <c r="B60" s="3">
        <v>15</v>
      </c>
      <c r="C60" s="7">
        <f t="shared" si="2"/>
        <v>590.20649061224492</v>
      </c>
      <c r="D60" s="7">
        <f t="shared" si="2"/>
        <v>516.43067928571429</v>
      </c>
      <c r="E60" s="7">
        <f t="shared" si="2"/>
        <v>459.04949269841273</v>
      </c>
      <c r="F60" s="7">
        <f t="shared" si="2"/>
        <v>413.14454342857141</v>
      </c>
      <c r="G60" s="7">
        <f t="shared" si="2"/>
        <v>375.58594857142856</v>
      </c>
      <c r="H60" s="7">
        <f t="shared" si="2"/>
        <v>344.28711952380951</v>
      </c>
      <c r="I60" s="7">
        <f t="shared" si="2"/>
        <v>317.80349494505498</v>
      </c>
      <c r="J60" s="7">
        <f t="shared" si="2"/>
        <v>295.10324530612246</v>
      </c>
      <c r="K60" s="7">
        <f t="shared" si="2"/>
        <v>275.42969561904761</v>
      </c>
    </row>
    <row r="61" spans="1:11" x14ac:dyDescent="0.25">
      <c r="B61" s="3">
        <v>16</v>
      </c>
      <c r="C61" s="7">
        <f t="shared" si="2"/>
        <v>553.31858494897961</v>
      </c>
      <c r="D61" s="7">
        <f t="shared" si="2"/>
        <v>484.15376183035715</v>
      </c>
      <c r="E61" s="7">
        <f t="shared" si="2"/>
        <v>430.35889940476187</v>
      </c>
      <c r="F61" s="7">
        <f t="shared" si="2"/>
        <v>387.32300946428569</v>
      </c>
      <c r="G61" s="7">
        <f t="shared" si="2"/>
        <v>352.1118267857143</v>
      </c>
      <c r="H61" s="7">
        <f t="shared" si="2"/>
        <v>322.76917455357142</v>
      </c>
      <c r="I61" s="7">
        <f t="shared" si="2"/>
        <v>297.940776510989</v>
      </c>
      <c r="J61" s="7">
        <f t="shared" si="2"/>
        <v>276.6592924744898</v>
      </c>
      <c r="K61" s="7">
        <f t="shared" si="2"/>
        <v>258.21533964285715</v>
      </c>
    </row>
    <row r="62" spans="1:11" x14ac:dyDescent="0.25">
      <c r="B62" s="3">
        <v>17</v>
      </c>
      <c r="C62" s="7">
        <f t="shared" si="2"/>
        <v>520.77043289315725</v>
      </c>
      <c r="D62" s="7">
        <f t="shared" si="2"/>
        <v>455.67412878151259</v>
      </c>
      <c r="E62" s="7">
        <f t="shared" si="2"/>
        <v>405.04367002801121</v>
      </c>
      <c r="F62" s="7">
        <f t="shared" si="2"/>
        <v>364.53930302521007</v>
      </c>
      <c r="G62" s="7">
        <f t="shared" si="2"/>
        <v>331.39936638655462</v>
      </c>
      <c r="H62" s="7">
        <f t="shared" si="2"/>
        <v>303.78275252100838</v>
      </c>
      <c r="I62" s="7">
        <f t="shared" si="2"/>
        <v>280.4148484809308</v>
      </c>
      <c r="J62" s="7">
        <f t="shared" si="2"/>
        <v>260.38521644657862</v>
      </c>
      <c r="K62" s="7">
        <f t="shared" si="2"/>
        <v>243.02620201680674</v>
      </c>
    </row>
    <row r="63" spans="1:11" x14ac:dyDescent="0.25">
      <c r="B63" s="3">
        <v>18</v>
      </c>
      <c r="C63" s="7">
        <f t="shared" si="2"/>
        <v>491.83874217687071</v>
      </c>
      <c r="D63" s="7">
        <f t="shared" si="2"/>
        <v>430.35889940476187</v>
      </c>
      <c r="E63" s="7">
        <f t="shared" si="2"/>
        <v>382.5412439153439</v>
      </c>
      <c r="F63" s="7">
        <f t="shared" si="2"/>
        <v>344.28711952380951</v>
      </c>
      <c r="G63" s="7">
        <f t="shared" si="2"/>
        <v>312.98829047619051</v>
      </c>
      <c r="H63" s="7">
        <f t="shared" si="2"/>
        <v>286.90593293650795</v>
      </c>
      <c r="I63" s="7">
        <f t="shared" si="2"/>
        <v>264.83624578754581</v>
      </c>
      <c r="J63" s="7">
        <f t="shared" si="2"/>
        <v>245.91937108843535</v>
      </c>
      <c r="K63" s="7">
        <f t="shared" si="2"/>
        <v>229.52474634920637</v>
      </c>
    </row>
    <row r="64" spans="1:11" x14ac:dyDescent="0.25">
      <c r="B64" s="3">
        <v>19</v>
      </c>
      <c r="C64" s="7">
        <f t="shared" si="2"/>
        <v>465.9524925886144</v>
      </c>
      <c r="D64" s="7">
        <f t="shared" si="2"/>
        <v>407.7084310150376</v>
      </c>
      <c r="E64" s="7">
        <f t="shared" si="2"/>
        <v>362.40749423558896</v>
      </c>
      <c r="F64" s="7">
        <f t="shared" si="2"/>
        <v>326.16674481203012</v>
      </c>
      <c r="G64" s="7">
        <f t="shared" si="2"/>
        <v>296.51522255639094</v>
      </c>
      <c r="H64" s="7">
        <f t="shared" si="2"/>
        <v>271.80562067669172</v>
      </c>
      <c r="I64" s="7">
        <f t="shared" si="2"/>
        <v>250.8974960092539</v>
      </c>
      <c r="J64" s="7">
        <f t="shared" si="2"/>
        <v>232.9762462943072</v>
      </c>
      <c r="K64" s="7">
        <f t="shared" si="2"/>
        <v>217.44449654135337</v>
      </c>
    </row>
    <row r="65" spans="2:11" x14ac:dyDescent="0.25">
      <c r="B65" s="3">
        <v>20</v>
      </c>
      <c r="C65" s="7">
        <f t="shared" si="2"/>
        <v>442.65486795918366</v>
      </c>
      <c r="D65" s="7">
        <f t="shared" si="2"/>
        <v>387.32300946428569</v>
      </c>
      <c r="E65" s="7">
        <f t="shared" si="2"/>
        <v>344.28711952380951</v>
      </c>
      <c r="F65" s="7">
        <f t="shared" si="2"/>
        <v>309.85840757142859</v>
      </c>
      <c r="G65" s="7">
        <f t="shared" si="2"/>
        <v>281.68946142857141</v>
      </c>
      <c r="H65" s="7">
        <f t="shared" si="2"/>
        <v>258.21533964285715</v>
      </c>
      <c r="I65" s="7">
        <f t="shared" si="2"/>
        <v>238.35262120879119</v>
      </c>
      <c r="J65" s="7">
        <f t="shared" si="2"/>
        <v>221.32743397959183</v>
      </c>
      <c r="K65" s="7">
        <f t="shared" si="2"/>
        <v>206.57227171428571</v>
      </c>
    </row>
  </sheetData>
  <mergeCells count="5">
    <mergeCell ref="B36:K36"/>
    <mergeCell ref="B52:K52"/>
    <mergeCell ref="B53:K53"/>
    <mergeCell ref="B37:K37"/>
    <mergeCell ref="A18:M18"/>
  </mergeCells>
  <pageMargins left="0.2" right="0.2"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C24" sqref="C2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Quick and Easy Worksheet</vt:lpstr>
      <vt:lpstr>Detailed Worksheet</vt:lpstr>
      <vt:lpstr>Linear Feet Calculator</vt:lpstr>
      <vt:lpstr>'Detailed Worksheet'!Print_Area</vt:lpstr>
      <vt:lpstr>'Quick and Easy Worksheet'!Print_Area</vt:lpstr>
    </vt:vector>
  </TitlesOfParts>
  <Company>Cornell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Wells</dc:creator>
  <cp:lastModifiedBy>Matt Wells</cp:lastModifiedBy>
  <cp:lastPrinted>2015-07-24T15:31:35Z</cp:lastPrinted>
  <dcterms:created xsi:type="dcterms:W3CDTF">2015-07-23T15:28:09Z</dcterms:created>
  <dcterms:modified xsi:type="dcterms:W3CDTF">2015-08-04T18:12:58Z</dcterms:modified>
</cp:coreProperties>
</file>