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7590" windowHeight="7500"/>
  </bookViews>
  <sheets>
    <sheet name="Single Point Calculator" sheetId="1" r:id="rId1"/>
    <sheet name="Lookup Tabl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B13" i="2"/>
  <c r="C13" i="2"/>
  <c r="E13" i="2"/>
  <c r="F13" i="2"/>
  <c r="G13" i="2"/>
  <c r="H13" i="2"/>
  <c r="I13" i="2"/>
  <c r="J13" i="2"/>
  <c r="K13" i="2"/>
  <c r="L13" i="2"/>
  <c r="B14" i="2"/>
  <c r="C14" i="2"/>
  <c r="E14" i="2"/>
  <c r="F14" i="2"/>
  <c r="G14" i="2"/>
  <c r="H14" i="2"/>
  <c r="I14" i="2"/>
  <c r="J14" i="2"/>
  <c r="K14" i="2"/>
  <c r="L14" i="2"/>
  <c r="B15" i="2"/>
  <c r="C15" i="2"/>
  <c r="E15" i="2"/>
  <c r="F15" i="2"/>
  <c r="G15" i="2"/>
  <c r="H15" i="2"/>
  <c r="I15" i="2"/>
  <c r="J15" i="2"/>
  <c r="K15" i="2"/>
  <c r="L15" i="2"/>
  <c r="B16" i="2"/>
  <c r="C16" i="2"/>
  <c r="E16" i="2"/>
  <c r="F16" i="2"/>
  <c r="G16" i="2"/>
  <c r="H16" i="2"/>
  <c r="I16" i="2"/>
  <c r="J16" i="2"/>
  <c r="K16" i="2"/>
  <c r="L16" i="2"/>
  <c r="B17" i="2"/>
  <c r="C17" i="2"/>
  <c r="E17" i="2"/>
  <c r="F17" i="2"/>
  <c r="G17" i="2"/>
  <c r="H17" i="2"/>
  <c r="I17" i="2"/>
  <c r="J17" i="2"/>
  <c r="K17" i="2"/>
  <c r="L17" i="2"/>
  <c r="B18" i="2"/>
  <c r="C18" i="2"/>
  <c r="E18" i="2"/>
  <c r="F18" i="2"/>
  <c r="G18" i="2"/>
  <c r="H18" i="2"/>
  <c r="I18" i="2"/>
  <c r="J18" i="2"/>
  <c r="K18" i="2"/>
  <c r="L18" i="2"/>
  <c r="B19" i="2"/>
  <c r="C19" i="2"/>
  <c r="E19" i="2"/>
  <c r="F19" i="2"/>
  <c r="G19" i="2"/>
  <c r="H19" i="2"/>
  <c r="I19" i="2"/>
  <c r="J19" i="2"/>
  <c r="K19" i="2"/>
  <c r="L19" i="2"/>
  <c r="B20" i="2"/>
  <c r="C20" i="2"/>
  <c r="E20" i="2"/>
  <c r="F20" i="2"/>
  <c r="G20" i="2"/>
  <c r="H20" i="2"/>
  <c r="I20" i="2"/>
  <c r="J20" i="2"/>
  <c r="K20" i="2"/>
  <c r="L20" i="2"/>
  <c r="B21" i="2"/>
  <c r="C21" i="2"/>
  <c r="E21" i="2"/>
  <c r="F21" i="2"/>
  <c r="G21" i="2"/>
  <c r="H21" i="2"/>
  <c r="I21" i="2"/>
  <c r="J21" i="2"/>
  <c r="K21" i="2"/>
  <c r="L21" i="2"/>
  <c r="B22" i="2"/>
  <c r="C22" i="2"/>
  <c r="E22" i="2"/>
  <c r="F22" i="2"/>
  <c r="G22" i="2"/>
  <c r="H22" i="2"/>
  <c r="I22" i="2"/>
  <c r="J22" i="2"/>
  <c r="K22" i="2"/>
  <c r="L22" i="2"/>
  <c r="B23" i="2"/>
  <c r="C23" i="2"/>
  <c r="E23" i="2"/>
  <c r="F23" i="2"/>
  <c r="G23" i="2"/>
  <c r="H23" i="2"/>
  <c r="I23" i="2"/>
  <c r="J23" i="2"/>
  <c r="K23" i="2"/>
  <c r="L23" i="2"/>
  <c r="B24" i="2"/>
  <c r="C24" i="2"/>
  <c r="E24" i="2"/>
  <c r="F24" i="2"/>
  <c r="G24" i="2"/>
  <c r="H24" i="2"/>
  <c r="I24" i="2"/>
  <c r="J24" i="2"/>
  <c r="K24" i="2"/>
  <c r="L24" i="2"/>
  <c r="B25" i="2"/>
  <c r="C25" i="2"/>
  <c r="E25" i="2"/>
  <c r="F25" i="2"/>
  <c r="G25" i="2"/>
  <c r="H25" i="2"/>
  <c r="I25" i="2"/>
  <c r="J25" i="2"/>
  <c r="K25" i="2"/>
  <c r="L25" i="2"/>
  <c r="B26" i="2"/>
  <c r="C26" i="2"/>
  <c r="E26" i="2"/>
  <c r="F26" i="2"/>
  <c r="G26" i="2"/>
  <c r="H26" i="2"/>
  <c r="I26" i="2"/>
  <c r="J26" i="2"/>
  <c r="K26" i="2"/>
  <c r="L26" i="2"/>
  <c r="B27" i="2"/>
  <c r="C27" i="2"/>
  <c r="E27" i="2"/>
  <c r="F27" i="2"/>
  <c r="G27" i="2"/>
  <c r="H27" i="2"/>
  <c r="I27" i="2"/>
  <c r="J27" i="2"/>
  <c r="K27" i="2"/>
  <c r="L27" i="2"/>
  <c r="B28" i="2"/>
  <c r="C28" i="2"/>
  <c r="E28" i="2"/>
  <c r="F28" i="2"/>
  <c r="G28" i="2"/>
  <c r="H28" i="2"/>
  <c r="I28" i="2"/>
  <c r="J28" i="2"/>
  <c r="K28" i="2"/>
  <c r="L28" i="2"/>
  <c r="B29" i="2"/>
  <c r="C29" i="2"/>
  <c r="E29" i="2"/>
  <c r="F29" i="2"/>
  <c r="G29" i="2"/>
  <c r="H29" i="2"/>
  <c r="I29" i="2"/>
  <c r="J29" i="2"/>
  <c r="K29" i="2"/>
  <c r="L29" i="2"/>
  <c r="B30" i="2"/>
  <c r="C30" i="2"/>
  <c r="E30" i="2"/>
  <c r="F30" i="2"/>
  <c r="G30" i="2"/>
  <c r="H30" i="2"/>
  <c r="I30" i="2"/>
  <c r="J30" i="2"/>
  <c r="K30" i="2"/>
  <c r="L30" i="2"/>
  <c r="B31" i="2"/>
  <c r="C31" i="2"/>
  <c r="E31" i="2"/>
  <c r="F31" i="2"/>
  <c r="G31" i="2"/>
  <c r="H31" i="2"/>
  <c r="I31" i="2"/>
  <c r="J31" i="2"/>
  <c r="K31" i="2"/>
  <c r="L31" i="2"/>
  <c r="C12" i="2"/>
  <c r="E12" i="2"/>
  <c r="F12" i="2"/>
  <c r="G12" i="2"/>
  <c r="H12" i="2"/>
  <c r="I12" i="2"/>
  <c r="J12" i="2"/>
  <c r="K12" i="2"/>
  <c r="L12" i="2"/>
  <c r="B12" i="2"/>
  <c r="B20" i="1"/>
  <c r="B21" i="1" s="1"/>
  <c r="B24" i="1" l="1"/>
  <c r="B22" i="1"/>
  <c r="B23" i="1"/>
  <c r="B25" i="1"/>
  <c r="B26" i="1" s="1"/>
</calcChain>
</file>

<file path=xl/sharedStrings.xml><?xml version="1.0" encoding="utf-8"?>
<sst xmlns="http://schemas.openxmlformats.org/spreadsheetml/2006/main" count="38" uniqueCount="36">
  <si>
    <t>PPM</t>
  </si>
  <si>
    <t>%</t>
  </si>
  <si>
    <t>For example:</t>
  </si>
  <si>
    <t>gallon</t>
  </si>
  <si>
    <t>Chemical concentration recommendation</t>
  </si>
  <si>
    <t>Packaged chemical concentration</t>
  </si>
  <si>
    <t>What concentration of active chemical is recommended for the produce and treatment method you are using?</t>
  </si>
  <si>
    <t>What concentration of active chemical is in the bottle or package it came in?</t>
  </si>
  <si>
    <t>fl oz.</t>
  </si>
  <si>
    <t>mL</t>
  </si>
  <si>
    <t>teaspoons</t>
  </si>
  <si>
    <t>tablespoons</t>
  </si>
  <si>
    <t>cups (wet measure)</t>
  </si>
  <si>
    <t>Liter</t>
  </si>
  <si>
    <t>pints</t>
  </si>
  <si>
    <t>PPM Desired</t>
  </si>
  <si>
    <t>This table shows the fluid ounces (fl. oz.) required to produce the desired mixed concentration</t>
  </si>
  <si>
    <t>Tank 
Size (gal)</t>
  </si>
  <si>
    <t>% product concentration (from label)</t>
  </si>
  <si>
    <t>http://blog.uvm.edu/cwcallah</t>
  </si>
  <si>
    <t>Sanitzier Dosing Lookup Table</t>
  </si>
  <si>
    <r>
      <t xml:space="preserve">This table provides dosing measurements for a range of target part per million (PPM) concentrations and wash tank sizes.  You can tailor the table to a specific chemical </t>
    </r>
    <r>
      <rPr>
        <b/>
        <sz val="11"/>
        <color theme="2" tint="-0.749992370372631"/>
        <rFont val="Calibri"/>
        <family val="2"/>
        <scheme val="minor"/>
      </rPr>
      <t>product concentration</t>
    </r>
    <r>
      <rPr>
        <sz val="11"/>
        <color theme="1"/>
        <rFont val="Calibri"/>
        <family val="2"/>
        <scheme val="minor"/>
      </rPr>
      <t xml:space="preserve"> be entering that value in the green box. </t>
    </r>
    <r>
      <rPr>
        <b/>
        <sz val="11"/>
        <color theme="4" tint="-0.249977111117893"/>
        <rFont val="Calibri"/>
        <family val="2"/>
        <scheme val="minor"/>
      </rPr>
      <t>PPM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5" tint="-0.249977111117893"/>
        <rFont val="Calibri"/>
        <family val="2"/>
        <scheme val="minor"/>
      </rPr>
      <t>Tank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size are listed in the blue and red bars respectively. The </t>
    </r>
    <r>
      <rPr>
        <b/>
        <sz val="11"/>
        <color theme="7" tint="-0.249977111117893"/>
        <rFont val="Calibri"/>
        <family val="2"/>
        <scheme val="minor"/>
      </rPr>
      <t>dose</t>
    </r>
    <r>
      <rPr>
        <sz val="11"/>
        <color theme="1"/>
        <rFont val="Calibri"/>
        <family val="2"/>
        <scheme val="minor"/>
      </rPr>
      <t xml:space="preserve"> is listed in the purple area.</t>
    </r>
  </si>
  <si>
    <t>2015 04 01. C. Callahan.</t>
  </si>
  <si>
    <t>Sanitizer Dosing Calculator</t>
  </si>
  <si>
    <r>
      <t xml:space="preserve">Amount of chemical per wash batch </t>
    </r>
    <r>
      <rPr>
        <i/>
        <sz val="11"/>
        <color theme="1"/>
        <rFont val="Calibri"/>
        <family val="2"/>
        <scheme val="minor"/>
      </rPr>
      <t>(calculated)</t>
    </r>
  </si>
  <si>
    <r>
      <t xml:space="preserve">This calculator provides the dose of chemical needed to achieve a specified mixture concentration. Enter the specific chemical </t>
    </r>
    <r>
      <rPr>
        <b/>
        <sz val="11"/>
        <color theme="6" tint="-0.499984740745262"/>
        <rFont val="Calibri"/>
        <family val="2"/>
        <scheme val="minor"/>
      </rPr>
      <t>product concentration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in the green box, desired mixture </t>
    </r>
    <r>
      <rPr>
        <b/>
        <sz val="11"/>
        <color theme="4" tint="-0.249977111117893"/>
        <rFont val="Calibri"/>
        <family val="2"/>
        <scheme val="minor"/>
      </rPr>
      <t>PPM</t>
    </r>
    <r>
      <rPr>
        <sz val="11"/>
        <color theme="1"/>
        <rFont val="Calibri"/>
        <family val="2"/>
        <scheme val="minor"/>
      </rPr>
      <t xml:space="preserve"> in the blue box and </t>
    </r>
    <r>
      <rPr>
        <b/>
        <sz val="11"/>
        <color theme="5" tint="-0.499984740745262"/>
        <rFont val="Calibri"/>
        <family val="2"/>
        <scheme val="minor"/>
      </rPr>
      <t>tank size</t>
    </r>
    <r>
      <rPr>
        <sz val="11"/>
        <color theme="1"/>
        <rFont val="Calibri"/>
        <family val="2"/>
        <scheme val="minor"/>
      </rPr>
      <t xml:space="preserve"> in the red box.  The required </t>
    </r>
    <r>
      <rPr>
        <b/>
        <sz val="11"/>
        <color theme="7" tint="-0.249977111117893"/>
        <rFont val="Calibri"/>
        <family val="2"/>
        <scheme val="minor"/>
      </rPr>
      <t>dose</t>
    </r>
    <r>
      <rPr>
        <sz val="11"/>
        <color theme="1"/>
        <rFont val="Calibri"/>
        <family val="2"/>
        <scheme val="minor"/>
      </rPr>
      <t xml:space="preserve"> is listed in the purple area in a variety of units.</t>
    </r>
  </si>
  <si>
    <t>What is the amount of water the chemical is being mixed into.  This may be the size of the tank, or a some volume of water lower than that capacity if not full.</t>
  </si>
  <si>
    <t>See guidance from BioSafe for Sanidate</t>
  </si>
  <si>
    <t xml:space="preserve">or </t>
  </si>
  <si>
    <t>from Ecolab for Tsunami</t>
  </si>
  <si>
    <t>or specific chemical manufacturer for others</t>
  </si>
  <si>
    <t>Sanidate 12.0 is 12.0% Peroxyacetic acid</t>
  </si>
  <si>
    <t>Sanidate 5.0 is 5.3% Peroxyacetic acid</t>
  </si>
  <si>
    <t>Chlorox Bleach is 6.0% Sodium hypochlorite</t>
  </si>
  <si>
    <t>Size of tank / water volume</t>
  </si>
  <si>
    <t>Note: 1 gallon = 213 cubic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</si>
</sst>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1"/>
    <xf numFmtId="0" fontId="0" fillId="2" borderId="0" xfId="0" applyFill="1"/>
    <xf numFmtId="0" fontId="1" fillId="4" borderId="0" xfId="0" applyFont="1" applyFill="1"/>
    <xf numFmtId="0" fontId="1" fillId="8" borderId="0" xfId="0" applyFont="1" applyFill="1"/>
    <xf numFmtId="0" fontId="1" fillId="7" borderId="0" xfId="0" applyFont="1" applyFill="1"/>
    <xf numFmtId="165" fontId="0" fillId="3" borderId="10" xfId="0" applyNumberFormat="1" applyFill="1" applyBorder="1"/>
    <xf numFmtId="165" fontId="0" fillId="3" borderId="11" xfId="0" applyNumberFormat="1" applyFill="1" applyBorder="1"/>
    <xf numFmtId="165" fontId="0" fillId="3" borderId="17" xfId="0" applyNumberFormat="1" applyFill="1" applyBorder="1"/>
    <xf numFmtId="165" fontId="0" fillId="3" borderId="12" xfId="0" applyNumberFormat="1" applyFill="1" applyBorder="1"/>
    <xf numFmtId="165" fontId="0" fillId="3" borderId="13" xfId="0" applyNumberFormat="1" applyFill="1" applyBorder="1"/>
    <xf numFmtId="165" fontId="0" fillId="3" borderId="18" xfId="0" applyNumberFormat="1" applyFill="1" applyBorder="1"/>
    <xf numFmtId="165" fontId="0" fillId="3" borderId="14" xfId="0" applyNumberFormat="1" applyFill="1" applyBorder="1"/>
    <xf numFmtId="165" fontId="0" fillId="3" borderId="15" xfId="0" applyNumberFormat="1" applyFill="1" applyBorder="1"/>
    <xf numFmtId="165" fontId="0" fillId="3" borderId="16" xfId="0" applyNumberFormat="1" applyFill="1" applyBorder="1"/>
    <xf numFmtId="0" fontId="2" fillId="0" borderId="0" xfId="0" applyFont="1" applyAlignment="1">
      <alignment horizontal="right"/>
    </xf>
    <xf numFmtId="0" fontId="1" fillId="9" borderId="0" xfId="0" applyFont="1" applyFill="1"/>
    <xf numFmtId="0" fontId="0" fillId="9" borderId="0" xfId="0" applyFill="1"/>
    <xf numFmtId="165" fontId="0" fillId="9" borderId="4" xfId="0" applyNumberFormat="1" applyFill="1" applyBorder="1"/>
    <xf numFmtId="1" fontId="0" fillId="9" borderId="5" xfId="0" applyNumberFormat="1" applyFill="1" applyBorder="1"/>
    <xf numFmtId="12" fontId="0" fillId="9" borderId="5" xfId="0" applyNumberFormat="1" applyFill="1" applyBorder="1"/>
    <xf numFmtId="2" fontId="0" fillId="9" borderId="5" xfId="0" applyNumberFormat="1" applyFill="1" applyBorder="1"/>
    <xf numFmtId="164" fontId="0" fillId="9" borderId="6" xfId="0" applyNumberFormat="1" applyFill="1" applyBorder="1"/>
    <xf numFmtId="0" fontId="2" fillId="9" borderId="0" xfId="0" applyFont="1" applyFill="1"/>
    <xf numFmtId="0" fontId="2" fillId="0" borderId="0" xfId="0" applyFont="1" applyAlignment="1">
      <alignment vertical="top" wrapText="1"/>
    </xf>
    <xf numFmtId="0" fontId="0" fillId="8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</xdr:rowOff>
    </xdr:from>
    <xdr:to>
      <xdr:col>6</xdr:col>
      <xdr:colOff>38100</xdr:colOff>
      <xdr:row>3</xdr:row>
      <xdr:rowOff>78765</xdr:rowOff>
    </xdr:to>
    <xdr:pic>
      <xdr:nvPicPr>
        <xdr:cNvPr id="2" name="Picture 1" descr="C:\Users\cwcallah\Documents\Admin\Branding\AgEng Logo\logo-ageng-stacked-horizontal-ext_p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"/>
          <a:ext cx="2028825" cy="650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12</xdr:col>
      <xdr:colOff>0</xdr:colOff>
      <xdr:row>4</xdr:row>
      <xdr:rowOff>56173</xdr:rowOff>
    </xdr:to>
    <xdr:pic>
      <xdr:nvPicPr>
        <xdr:cNvPr id="2" name="Picture 1" descr="C:\Users\cwcallah\Documents\Admin\Branding\AgEng Logo\logo-ageng-stacked-horizontal-ext_pn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2552700" cy="818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ustarim.com/uploads/Tsunami_orjinal_etiket.pdf" TargetMode="External"/><Relationship Id="rId2" Type="http://schemas.openxmlformats.org/officeDocument/2006/relationships/hyperlink" Target="http://www.biosafesystems.com/assets/fs12-35-post-harvest-rates---usage.pdf" TargetMode="External"/><Relationship Id="rId1" Type="http://schemas.openxmlformats.org/officeDocument/2006/relationships/hyperlink" Target="http://blog.uvm.edu/cwcalla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log.uvm.edu/cwcall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17" sqref="B17"/>
    </sheetView>
  </sheetViews>
  <sheetFormatPr defaultRowHeight="15" x14ac:dyDescent="0.25"/>
  <cols>
    <col min="1" max="1" width="54.85546875" customWidth="1"/>
    <col min="4" max="4" width="3" customWidth="1"/>
    <col min="5" max="5" width="10" customWidth="1"/>
  </cols>
  <sheetData>
    <row r="1" spans="1:6" x14ac:dyDescent="0.25">
      <c r="A1" s="1" t="s">
        <v>23</v>
      </c>
    </row>
    <row r="2" spans="1:6" ht="15" customHeight="1" x14ac:dyDescent="0.25">
      <c r="A2" s="37" t="s">
        <v>25</v>
      </c>
      <c r="B2" s="37"/>
    </row>
    <row r="3" spans="1:6" x14ac:dyDescent="0.25">
      <c r="A3" s="37"/>
      <c r="B3" s="37"/>
    </row>
    <row r="4" spans="1:6" x14ac:dyDescent="0.25">
      <c r="A4" s="37"/>
      <c r="B4" s="37"/>
    </row>
    <row r="5" spans="1:6" ht="34.5" customHeight="1" x14ac:dyDescent="0.25">
      <c r="A5" s="37"/>
      <c r="B5" s="37"/>
      <c r="C5" s="36" t="s">
        <v>19</v>
      </c>
      <c r="D5" s="36"/>
      <c r="E5" s="36"/>
      <c r="F5" s="36"/>
    </row>
    <row r="7" spans="1:6" ht="15.75" thickBot="1" x14ac:dyDescent="0.3"/>
    <row r="8" spans="1:6" ht="15.75" thickBot="1" x14ac:dyDescent="0.3">
      <c r="A8" s="5" t="s">
        <v>5</v>
      </c>
      <c r="B8" s="26">
        <v>5.3</v>
      </c>
      <c r="C8" t="s">
        <v>1</v>
      </c>
      <c r="D8" t="s">
        <v>2</v>
      </c>
    </row>
    <row r="9" spans="1:6" x14ac:dyDescent="0.25">
      <c r="A9" s="39" t="s">
        <v>7</v>
      </c>
      <c r="E9" t="s">
        <v>32</v>
      </c>
    </row>
    <row r="10" spans="1:6" x14ac:dyDescent="0.25">
      <c r="A10" s="39"/>
      <c r="E10" t="s">
        <v>31</v>
      </c>
    </row>
    <row r="11" spans="1:6" x14ac:dyDescent="0.25">
      <c r="A11" s="39"/>
      <c r="E11" t="s">
        <v>33</v>
      </c>
    </row>
    <row r="12" spans="1:6" ht="15.75" thickBot="1" x14ac:dyDescent="0.3"/>
    <row r="13" spans="1:6" ht="15.75" thickBot="1" x14ac:dyDescent="0.3">
      <c r="A13" s="6" t="s">
        <v>4</v>
      </c>
      <c r="B13" s="27">
        <v>60</v>
      </c>
      <c r="C13" t="s">
        <v>0</v>
      </c>
      <c r="D13" s="2" t="s">
        <v>27</v>
      </c>
    </row>
    <row r="14" spans="1:6" x14ac:dyDescent="0.25">
      <c r="A14" s="38" t="s">
        <v>6</v>
      </c>
      <c r="D14" t="s">
        <v>28</v>
      </c>
      <c r="E14" s="2" t="s">
        <v>29</v>
      </c>
    </row>
    <row r="15" spans="1:6" ht="28.5" customHeight="1" x14ac:dyDescent="0.25">
      <c r="A15" s="38"/>
      <c r="D15" s="37" t="s">
        <v>30</v>
      </c>
      <c r="E15" s="37"/>
      <c r="F15" s="37"/>
    </row>
    <row r="16" spans="1:6" ht="15.75" thickBot="1" x14ac:dyDescent="0.3"/>
    <row r="17" spans="1:6" ht="15.75" thickBot="1" x14ac:dyDescent="0.3">
      <c r="A17" s="4" t="s">
        <v>34</v>
      </c>
      <c r="B17" s="28">
        <v>200</v>
      </c>
      <c r="C17" t="s">
        <v>3</v>
      </c>
      <c r="D17" t="s">
        <v>35</v>
      </c>
    </row>
    <row r="18" spans="1:6" ht="45" x14ac:dyDescent="0.25">
      <c r="A18" s="25" t="s">
        <v>26</v>
      </c>
    </row>
    <row r="19" spans="1:6" ht="15.75" thickBot="1" x14ac:dyDescent="0.3"/>
    <row r="20" spans="1:6" x14ac:dyDescent="0.25">
      <c r="A20" s="17" t="s">
        <v>24</v>
      </c>
      <c r="B20" s="19">
        <f>(B13/1000000/B8*100)*128*B17</f>
        <v>28.981132075471699</v>
      </c>
      <c r="C20" t="s">
        <v>8</v>
      </c>
    </row>
    <row r="21" spans="1:6" x14ac:dyDescent="0.25">
      <c r="A21" s="24"/>
      <c r="B21" s="20">
        <f>B20/0.166666667</f>
        <v>173.88679210505663</v>
      </c>
      <c r="C21" t="s">
        <v>10</v>
      </c>
    </row>
    <row r="22" spans="1:6" x14ac:dyDescent="0.25">
      <c r="A22" s="17"/>
      <c r="B22" s="20">
        <f>B20/0.5</f>
        <v>57.962264150943398</v>
      </c>
      <c r="C22" t="s">
        <v>11</v>
      </c>
    </row>
    <row r="23" spans="1:6" x14ac:dyDescent="0.25">
      <c r="A23" s="17"/>
      <c r="B23" s="21">
        <f>B20/8</f>
        <v>3.6226415094339623</v>
      </c>
      <c r="C23" t="s">
        <v>12</v>
      </c>
    </row>
    <row r="24" spans="1:6" x14ac:dyDescent="0.25">
      <c r="A24" s="17"/>
      <c r="B24" s="22">
        <f>B20/16</f>
        <v>1.8113207547169812</v>
      </c>
      <c r="C24" t="s">
        <v>14</v>
      </c>
    </row>
    <row r="25" spans="1:6" x14ac:dyDescent="0.25">
      <c r="A25" s="18"/>
      <c r="B25" s="20">
        <f>B20/0.033814</f>
        <v>857.07494160618978</v>
      </c>
      <c r="C25" t="s">
        <v>9</v>
      </c>
    </row>
    <row r="26" spans="1:6" ht="15.75" thickBot="1" x14ac:dyDescent="0.3">
      <c r="A26" s="18"/>
      <c r="B26" s="23">
        <f>B25/1000</f>
        <v>0.8570749416061898</v>
      </c>
      <c r="C26" t="s">
        <v>13</v>
      </c>
    </row>
    <row r="28" spans="1:6" x14ac:dyDescent="0.25">
      <c r="F28" s="16" t="s">
        <v>22</v>
      </c>
    </row>
  </sheetData>
  <sheetProtection password="C8EF" sheet="1" objects="1" scenarios="1"/>
  <mergeCells count="5">
    <mergeCell ref="C5:F5"/>
    <mergeCell ref="A2:B5"/>
    <mergeCell ref="D15:F15"/>
    <mergeCell ref="A14:A15"/>
    <mergeCell ref="A9:A11"/>
  </mergeCells>
  <hyperlinks>
    <hyperlink ref="C5" r:id="rId1"/>
    <hyperlink ref="D13" r:id="rId2" display="See guidance from BioSafe"/>
    <hyperlink ref="E14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10" sqref="A10:A11"/>
    </sheetView>
  </sheetViews>
  <sheetFormatPr defaultRowHeight="15" x14ac:dyDescent="0.25"/>
  <cols>
    <col min="1" max="1" width="13.7109375" customWidth="1"/>
    <col min="2" max="3" width="9.28515625" bestFit="1" customWidth="1"/>
    <col min="4" max="4" width="9.28515625" customWidth="1"/>
    <col min="5" max="6" width="9.28515625" bestFit="1" customWidth="1"/>
    <col min="7" max="12" width="9.5703125" bestFit="1" customWidth="1"/>
  </cols>
  <sheetData>
    <row r="1" spans="1:12" x14ac:dyDescent="0.25">
      <c r="A1" s="1" t="s">
        <v>20</v>
      </c>
    </row>
    <row r="2" spans="1:12" x14ac:dyDescent="0.25">
      <c r="A2" s="37" t="s">
        <v>21</v>
      </c>
      <c r="B2" s="37"/>
      <c r="C2" s="37"/>
      <c r="D2" s="37"/>
      <c r="E2" s="37"/>
      <c r="F2" s="37"/>
      <c r="G2" s="37"/>
      <c r="H2" s="37"/>
    </row>
    <row r="3" spans="1:12" x14ac:dyDescent="0.25">
      <c r="A3" s="37"/>
      <c r="B3" s="37"/>
      <c r="C3" s="37"/>
      <c r="D3" s="37"/>
      <c r="E3" s="37"/>
      <c r="F3" s="37"/>
      <c r="G3" s="37"/>
      <c r="H3" s="37"/>
    </row>
    <row r="4" spans="1:12" x14ac:dyDescent="0.25">
      <c r="A4" s="37"/>
      <c r="B4" s="37"/>
      <c r="C4" s="37"/>
      <c r="D4" s="37"/>
      <c r="E4" s="37"/>
      <c r="F4" s="37"/>
      <c r="G4" s="37"/>
      <c r="H4" s="37"/>
    </row>
    <row r="5" spans="1:12" x14ac:dyDescent="0.25">
      <c r="A5" s="37"/>
      <c r="B5" s="37"/>
      <c r="C5" s="37"/>
      <c r="D5" s="37"/>
      <c r="E5" s="37"/>
      <c r="F5" s="37"/>
      <c r="G5" s="37"/>
      <c r="H5" s="37"/>
    </row>
    <row r="6" spans="1:12" ht="15.75" thickBot="1" x14ac:dyDescent="0.3">
      <c r="I6" s="36" t="s">
        <v>19</v>
      </c>
      <c r="J6" s="36"/>
      <c r="K6" s="36"/>
      <c r="L6" s="36"/>
    </row>
    <row r="7" spans="1:12" ht="15.75" thickBot="1" x14ac:dyDescent="0.3">
      <c r="A7" s="35">
        <v>5.3</v>
      </c>
      <c r="B7" t="s">
        <v>18</v>
      </c>
    </row>
    <row r="8" spans="1:12" x14ac:dyDescent="0.25">
      <c r="A8" s="3"/>
    </row>
    <row r="9" spans="1:12" ht="15.75" thickBot="1" x14ac:dyDescent="0.3">
      <c r="A9" s="1" t="s">
        <v>16</v>
      </c>
    </row>
    <row r="10" spans="1:12" x14ac:dyDescent="0.25">
      <c r="A10" s="42" t="s">
        <v>17</v>
      </c>
      <c r="B10" s="40" t="s">
        <v>15</v>
      </c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ht="15.75" thickBot="1" x14ac:dyDescent="0.3">
      <c r="A11" s="43"/>
      <c r="B11" s="32">
        <v>10</v>
      </c>
      <c r="C11" s="33">
        <v>20</v>
      </c>
      <c r="D11" s="33">
        <v>25</v>
      </c>
      <c r="E11" s="33">
        <v>30</v>
      </c>
      <c r="F11" s="33">
        <v>40</v>
      </c>
      <c r="G11" s="33">
        <v>50</v>
      </c>
      <c r="H11" s="33">
        <v>60</v>
      </c>
      <c r="I11" s="33">
        <v>70</v>
      </c>
      <c r="J11" s="33">
        <v>80</v>
      </c>
      <c r="K11" s="33">
        <v>90</v>
      </c>
      <c r="L11" s="34">
        <v>100</v>
      </c>
    </row>
    <row r="12" spans="1:12" x14ac:dyDescent="0.25">
      <c r="A12" s="29">
        <v>50</v>
      </c>
      <c r="B12" s="7">
        <f>(B$11/1000000/$A$7*100)*128*$A12</f>
        <v>1.2075471698113209</v>
      </c>
      <c r="C12" s="8">
        <f t="shared" ref="C12:L27" si="0">(C$11/1000000/$A$7*100)*128*$A12</f>
        <v>2.4150943396226419</v>
      </c>
      <c r="D12" s="8">
        <f t="shared" si="0"/>
        <v>3.0188679245283021</v>
      </c>
      <c r="E12" s="8">
        <f t="shared" si="0"/>
        <v>3.6226415094339623</v>
      </c>
      <c r="F12" s="8">
        <f t="shared" si="0"/>
        <v>4.8301886792452837</v>
      </c>
      <c r="G12" s="8">
        <f t="shared" si="0"/>
        <v>6.0377358490566042</v>
      </c>
      <c r="H12" s="8">
        <f t="shared" si="0"/>
        <v>7.2452830188679247</v>
      </c>
      <c r="I12" s="8">
        <f t="shared" si="0"/>
        <v>8.4528301886792452</v>
      </c>
      <c r="J12" s="8">
        <f t="shared" si="0"/>
        <v>9.6603773584905674</v>
      </c>
      <c r="K12" s="8">
        <f t="shared" si="0"/>
        <v>10.867924528301888</v>
      </c>
      <c r="L12" s="9">
        <f t="shared" si="0"/>
        <v>12.075471698113208</v>
      </c>
    </row>
    <row r="13" spans="1:12" x14ac:dyDescent="0.25">
      <c r="A13" s="30">
        <v>100</v>
      </c>
      <c r="B13" s="10">
        <f t="shared" ref="B13:L31" si="1">(B$11/1000000/$A$7*100)*128*$A13</f>
        <v>2.4150943396226419</v>
      </c>
      <c r="C13" s="11">
        <f t="shared" si="0"/>
        <v>4.8301886792452837</v>
      </c>
      <c r="D13" s="11">
        <f t="shared" si="0"/>
        <v>6.0377358490566042</v>
      </c>
      <c r="E13" s="11">
        <f t="shared" si="0"/>
        <v>7.2452830188679247</v>
      </c>
      <c r="F13" s="11">
        <f t="shared" si="0"/>
        <v>9.6603773584905674</v>
      </c>
      <c r="G13" s="11">
        <f t="shared" si="0"/>
        <v>12.075471698113208</v>
      </c>
      <c r="H13" s="11">
        <f t="shared" si="0"/>
        <v>14.490566037735849</v>
      </c>
      <c r="I13" s="11">
        <f t="shared" si="0"/>
        <v>16.90566037735849</v>
      </c>
      <c r="J13" s="11">
        <f t="shared" si="0"/>
        <v>19.320754716981135</v>
      </c>
      <c r="K13" s="11">
        <f t="shared" si="0"/>
        <v>21.735849056603776</v>
      </c>
      <c r="L13" s="12">
        <f t="shared" si="0"/>
        <v>24.150943396226417</v>
      </c>
    </row>
    <row r="14" spans="1:12" x14ac:dyDescent="0.25">
      <c r="A14" s="30">
        <v>150</v>
      </c>
      <c r="B14" s="10">
        <f t="shared" si="1"/>
        <v>3.6226415094339628</v>
      </c>
      <c r="C14" s="11">
        <f t="shared" si="0"/>
        <v>7.2452830188679256</v>
      </c>
      <c r="D14" s="11">
        <f t="shared" si="0"/>
        <v>9.0566037735849054</v>
      </c>
      <c r="E14" s="11">
        <f t="shared" si="0"/>
        <v>10.867924528301888</v>
      </c>
      <c r="F14" s="11">
        <f t="shared" si="0"/>
        <v>14.490566037735851</v>
      </c>
      <c r="G14" s="11">
        <f t="shared" si="0"/>
        <v>18.113207547169811</v>
      </c>
      <c r="H14" s="11">
        <f t="shared" si="0"/>
        <v>21.735849056603776</v>
      </c>
      <c r="I14" s="11">
        <f t="shared" si="0"/>
        <v>25.358490566037737</v>
      </c>
      <c r="J14" s="11">
        <f t="shared" si="0"/>
        <v>28.981132075471702</v>
      </c>
      <c r="K14" s="11">
        <f t="shared" si="0"/>
        <v>32.603773584905667</v>
      </c>
      <c r="L14" s="12">
        <f t="shared" si="0"/>
        <v>36.226415094339622</v>
      </c>
    </row>
    <row r="15" spans="1:12" x14ac:dyDescent="0.25">
      <c r="A15" s="30">
        <v>200</v>
      </c>
      <c r="B15" s="10">
        <f t="shared" si="1"/>
        <v>4.8301886792452837</v>
      </c>
      <c r="C15" s="11">
        <f t="shared" si="0"/>
        <v>9.6603773584905674</v>
      </c>
      <c r="D15" s="11">
        <f t="shared" si="0"/>
        <v>12.075471698113208</v>
      </c>
      <c r="E15" s="11">
        <f t="shared" si="0"/>
        <v>14.490566037735849</v>
      </c>
      <c r="F15" s="11">
        <f t="shared" si="0"/>
        <v>19.320754716981135</v>
      </c>
      <c r="G15" s="11">
        <f t="shared" si="0"/>
        <v>24.150943396226417</v>
      </c>
      <c r="H15" s="11">
        <f t="shared" si="0"/>
        <v>28.981132075471699</v>
      </c>
      <c r="I15" s="11">
        <f t="shared" si="0"/>
        <v>33.811320754716981</v>
      </c>
      <c r="J15" s="11">
        <f t="shared" si="0"/>
        <v>38.64150943396227</v>
      </c>
      <c r="K15" s="11">
        <f t="shared" si="0"/>
        <v>43.471698113207552</v>
      </c>
      <c r="L15" s="12">
        <f t="shared" si="0"/>
        <v>48.301886792452834</v>
      </c>
    </row>
    <row r="16" spans="1:12" x14ac:dyDescent="0.25">
      <c r="A16" s="30">
        <v>250</v>
      </c>
      <c r="B16" s="10">
        <f t="shared" si="1"/>
        <v>6.0377358490566042</v>
      </c>
      <c r="C16" s="11">
        <f t="shared" si="0"/>
        <v>12.075471698113208</v>
      </c>
      <c r="D16" s="11">
        <f t="shared" si="0"/>
        <v>15.09433962264151</v>
      </c>
      <c r="E16" s="11">
        <f t="shared" si="0"/>
        <v>18.113207547169811</v>
      </c>
      <c r="F16" s="11">
        <f t="shared" si="0"/>
        <v>24.150943396226417</v>
      </c>
      <c r="G16" s="11">
        <f t="shared" si="0"/>
        <v>30.188679245283019</v>
      </c>
      <c r="H16" s="11">
        <f t="shared" si="0"/>
        <v>36.226415094339622</v>
      </c>
      <c r="I16" s="11">
        <f t="shared" si="0"/>
        <v>42.264150943396231</v>
      </c>
      <c r="J16" s="11">
        <f t="shared" si="0"/>
        <v>48.301886792452834</v>
      </c>
      <c r="K16" s="11">
        <f t="shared" si="0"/>
        <v>54.339622641509443</v>
      </c>
      <c r="L16" s="12">
        <f t="shared" si="0"/>
        <v>60.377358490566039</v>
      </c>
    </row>
    <row r="17" spans="1:12" x14ac:dyDescent="0.25">
      <c r="A17" s="30">
        <v>300</v>
      </c>
      <c r="B17" s="10">
        <f t="shared" si="1"/>
        <v>7.2452830188679256</v>
      </c>
      <c r="C17" s="11">
        <f t="shared" si="0"/>
        <v>14.490566037735851</v>
      </c>
      <c r="D17" s="11">
        <f t="shared" si="0"/>
        <v>18.113207547169811</v>
      </c>
      <c r="E17" s="11">
        <f t="shared" si="0"/>
        <v>21.735849056603776</v>
      </c>
      <c r="F17" s="11">
        <f t="shared" si="0"/>
        <v>28.981132075471702</v>
      </c>
      <c r="G17" s="11">
        <f t="shared" si="0"/>
        <v>36.226415094339622</v>
      </c>
      <c r="H17" s="11">
        <f t="shared" si="0"/>
        <v>43.471698113207552</v>
      </c>
      <c r="I17" s="11">
        <f t="shared" si="0"/>
        <v>50.716981132075475</v>
      </c>
      <c r="J17" s="11">
        <f t="shared" si="0"/>
        <v>57.962264150943405</v>
      </c>
      <c r="K17" s="11">
        <f t="shared" si="0"/>
        <v>65.207547169811335</v>
      </c>
      <c r="L17" s="12">
        <f t="shared" si="0"/>
        <v>72.452830188679243</v>
      </c>
    </row>
    <row r="18" spans="1:12" x14ac:dyDescent="0.25">
      <c r="A18" s="30">
        <v>350</v>
      </c>
      <c r="B18" s="10">
        <f t="shared" si="1"/>
        <v>8.452830188679247</v>
      </c>
      <c r="C18" s="11">
        <f t="shared" si="0"/>
        <v>16.905660377358494</v>
      </c>
      <c r="D18" s="11">
        <f t="shared" si="0"/>
        <v>21.132075471698112</v>
      </c>
      <c r="E18" s="11">
        <f t="shared" si="0"/>
        <v>25.358490566037737</v>
      </c>
      <c r="F18" s="11">
        <f t="shared" si="0"/>
        <v>33.811320754716988</v>
      </c>
      <c r="G18" s="11">
        <f t="shared" si="0"/>
        <v>42.264150943396224</v>
      </c>
      <c r="H18" s="11">
        <f t="shared" si="0"/>
        <v>50.716981132075475</v>
      </c>
      <c r="I18" s="11">
        <f t="shared" si="0"/>
        <v>59.169811320754718</v>
      </c>
      <c r="J18" s="11">
        <f t="shared" si="0"/>
        <v>67.622641509433976</v>
      </c>
      <c r="K18" s="11">
        <f t="shared" si="0"/>
        <v>76.075471698113219</v>
      </c>
      <c r="L18" s="12">
        <f t="shared" si="0"/>
        <v>84.528301886792448</v>
      </c>
    </row>
    <row r="19" spans="1:12" x14ac:dyDescent="0.25">
      <c r="A19" s="30">
        <v>400</v>
      </c>
      <c r="B19" s="10">
        <f t="shared" si="1"/>
        <v>9.6603773584905674</v>
      </c>
      <c r="C19" s="11">
        <f t="shared" si="0"/>
        <v>19.320754716981135</v>
      </c>
      <c r="D19" s="11">
        <f t="shared" si="0"/>
        <v>24.150943396226417</v>
      </c>
      <c r="E19" s="11">
        <f t="shared" si="0"/>
        <v>28.981132075471699</v>
      </c>
      <c r="F19" s="11">
        <f t="shared" si="0"/>
        <v>38.64150943396227</v>
      </c>
      <c r="G19" s="11">
        <f t="shared" si="0"/>
        <v>48.301886792452834</v>
      </c>
      <c r="H19" s="11">
        <f t="shared" si="0"/>
        <v>57.962264150943398</v>
      </c>
      <c r="I19" s="11">
        <f t="shared" si="0"/>
        <v>67.622641509433961</v>
      </c>
      <c r="J19" s="11">
        <f t="shared" si="0"/>
        <v>77.28301886792454</v>
      </c>
      <c r="K19" s="11">
        <f t="shared" si="0"/>
        <v>86.943396226415103</v>
      </c>
      <c r="L19" s="12">
        <f t="shared" si="0"/>
        <v>96.603773584905667</v>
      </c>
    </row>
    <row r="20" spans="1:12" x14ac:dyDescent="0.25">
      <c r="A20" s="30">
        <v>450</v>
      </c>
      <c r="B20" s="10">
        <f t="shared" si="1"/>
        <v>10.867924528301888</v>
      </c>
      <c r="C20" s="11">
        <f t="shared" si="0"/>
        <v>21.735849056603776</v>
      </c>
      <c r="D20" s="11">
        <f t="shared" si="0"/>
        <v>27.169811320754718</v>
      </c>
      <c r="E20" s="11">
        <f t="shared" si="0"/>
        <v>32.60377358490566</v>
      </c>
      <c r="F20" s="11">
        <f t="shared" si="0"/>
        <v>43.471698113207552</v>
      </c>
      <c r="G20" s="11">
        <f t="shared" si="0"/>
        <v>54.339622641509436</v>
      </c>
      <c r="H20" s="11">
        <f t="shared" si="0"/>
        <v>65.20754716981132</v>
      </c>
      <c r="I20" s="11">
        <f t="shared" si="0"/>
        <v>76.075471698113219</v>
      </c>
      <c r="J20" s="11">
        <f t="shared" si="0"/>
        <v>86.943396226415103</v>
      </c>
      <c r="K20" s="11">
        <f t="shared" si="0"/>
        <v>97.811320754716988</v>
      </c>
      <c r="L20" s="12">
        <f t="shared" si="0"/>
        <v>108.67924528301887</v>
      </c>
    </row>
    <row r="21" spans="1:12" x14ac:dyDescent="0.25">
      <c r="A21" s="30">
        <v>500</v>
      </c>
      <c r="B21" s="10">
        <f t="shared" si="1"/>
        <v>12.075471698113208</v>
      </c>
      <c r="C21" s="11">
        <f t="shared" si="0"/>
        <v>24.150943396226417</v>
      </c>
      <c r="D21" s="11">
        <f t="shared" si="0"/>
        <v>30.188679245283019</v>
      </c>
      <c r="E21" s="11">
        <f t="shared" si="0"/>
        <v>36.226415094339622</v>
      </c>
      <c r="F21" s="11">
        <f t="shared" si="0"/>
        <v>48.301886792452834</v>
      </c>
      <c r="G21" s="11">
        <f t="shared" si="0"/>
        <v>60.377358490566039</v>
      </c>
      <c r="H21" s="11">
        <f t="shared" si="0"/>
        <v>72.452830188679243</v>
      </c>
      <c r="I21" s="11">
        <f t="shared" si="0"/>
        <v>84.528301886792462</v>
      </c>
      <c r="J21" s="11">
        <f t="shared" si="0"/>
        <v>96.603773584905667</v>
      </c>
      <c r="K21" s="11">
        <f t="shared" si="0"/>
        <v>108.67924528301889</v>
      </c>
      <c r="L21" s="12">
        <f t="shared" si="0"/>
        <v>120.75471698113208</v>
      </c>
    </row>
    <row r="22" spans="1:12" x14ac:dyDescent="0.25">
      <c r="A22" s="30">
        <v>550</v>
      </c>
      <c r="B22" s="10">
        <f t="shared" si="1"/>
        <v>13.283018867924529</v>
      </c>
      <c r="C22" s="11">
        <f t="shared" si="0"/>
        <v>26.566037735849058</v>
      </c>
      <c r="D22" s="11">
        <f t="shared" si="0"/>
        <v>33.20754716981132</v>
      </c>
      <c r="E22" s="11">
        <f t="shared" si="0"/>
        <v>39.84905660377359</v>
      </c>
      <c r="F22" s="11">
        <f t="shared" si="0"/>
        <v>53.132075471698116</v>
      </c>
      <c r="G22" s="11">
        <f t="shared" si="0"/>
        <v>66.415094339622641</v>
      </c>
      <c r="H22" s="11">
        <f t="shared" si="0"/>
        <v>79.698113207547181</v>
      </c>
      <c r="I22" s="11">
        <f t="shared" si="0"/>
        <v>92.981132075471706</v>
      </c>
      <c r="J22" s="11">
        <f t="shared" si="0"/>
        <v>106.26415094339623</v>
      </c>
      <c r="K22" s="11">
        <f t="shared" si="0"/>
        <v>119.54716981132077</v>
      </c>
      <c r="L22" s="12">
        <f t="shared" si="0"/>
        <v>132.83018867924528</v>
      </c>
    </row>
    <row r="23" spans="1:12" x14ac:dyDescent="0.25">
      <c r="A23" s="30">
        <v>600</v>
      </c>
      <c r="B23" s="10">
        <f t="shared" si="1"/>
        <v>14.490566037735851</v>
      </c>
      <c r="C23" s="11">
        <f t="shared" si="0"/>
        <v>28.981132075471702</v>
      </c>
      <c r="D23" s="11">
        <f t="shared" si="0"/>
        <v>36.226415094339622</v>
      </c>
      <c r="E23" s="11">
        <f t="shared" si="0"/>
        <v>43.471698113207552</v>
      </c>
      <c r="F23" s="11">
        <f t="shared" si="0"/>
        <v>57.962264150943405</v>
      </c>
      <c r="G23" s="11">
        <f t="shared" si="0"/>
        <v>72.452830188679243</v>
      </c>
      <c r="H23" s="11">
        <f t="shared" si="0"/>
        <v>86.943396226415103</v>
      </c>
      <c r="I23" s="11">
        <f t="shared" si="0"/>
        <v>101.43396226415095</v>
      </c>
      <c r="J23" s="11">
        <f t="shared" si="0"/>
        <v>115.92452830188681</v>
      </c>
      <c r="K23" s="11">
        <f t="shared" si="0"/>
        <v>130.41509433962267</v>
      </c>
      <c r="L23" s="12">
        <f t="shared" si="0"/>
        <v>144.90566037735849</v>
      </c>
    </row>
    <row r="24" spans="1:12" x14ac:dyDescent="0.25">
      <c r="A24" s="30">
        <v>650</v>
      </c>
      <c r="B24" s="10">
        <f t="shared" si="1"/>
        <v>15.698113207547172</v>
      </c>
      <c r="C24" s="11">
        <f t="shared" si="0"/>
        <v>31.396226415094343</v>
      </c>
      <c r="D24" s="11">
        <f t="shared" si="0"/>
        <v>39.245283018867923</v>
      </c>
      <c r="E24" s="11">
        <f t="shared" si="0"/>
        <v>47.094339622641513</v>
      </c>
      <c r="F24" s="11">
        <f t="shared" si="0"/>
        <v>62.792452830188687</v>
      </c>
      <c r="G24" s="11">
        <f t="shared" si="0"/>
        <v>78.490566037735846</v>
      </c>
      <c r="H24" s="11">
        <f t="shared" si="0"/>
        <v>94.188679245283026</v>
      </c>
      <c r="I24" s="11">
        <f t="shared" si="0"/>
        <v>109.88679245283019</v>
      </c>
      <c r="J24" s="11">
        <f t="shared" si="0"/>
        <v>125.58490566037737</v>
      </c>
      <c r="K24" s="11">
        <f t="shared" si="0"/>
        <v>141.28301886792454</v>
      </c>
      <c r="L24" s="12">
        <f t="shared" si="0"/>
        <v>156.98113207547169</v>
      </c>
    </row>
    <row r="25" spans="1:12" x14ac:dyDescent="0.25">
      <c r="A25" s="30">
        <v>700</v>
      </c>
      <c r="B25" s="10">
        <f t="shared" si="1"/>
        <v>16.905660377358494</v>
      </c>
      <c r="C25" s="11">
        <f t="shared" si="0"/>
        <v>33.811320754716988</v>
      </c>
      <c r="D25" s="11">
        <f t="shared" si="0"/>
        <v>42.264150943396224</v>
      </c>
      <c r="E25" s="11">
        <f t="shared" si="0"/>
        <v>50.716981132075475</v>
      </c>
      <c r="F25" s="11">
        <f t="shared" si="0"/>
        <v>67.622641509433976</v>
      </c>
      <c r="G25" s="11">
        <f t="shared" si="0"/>
        <v>84.528301886792448</v>
      </c>
      <c r="H25" s="11">
        <f t="shared" si="0"/>
        <v>101.43396226415095</v>
      </c>
      <c r="I25" s="11">
        <f t="shared" si="0"/>
        <v>118.33962264150944</v>
      </c>
      <c r="J25" s="11">
        <f t="shared" si="0"/>
        <v>135.24528301886795</v>
      </c>
      <c r="K25" s="11">
        <f t="shared" si="0"/>
        <v>152.15094339622644</v>
      </c>
      <c r="L25" s="12">
        <f t="shared" si="0"/>
        <v>169.0566037735849</v>
      </c>
    </row>
    <row r="26" spans="1:12" x14ac:dyDescent="0.25">
      <c r="A26" s="30">
        <v>750</v>
      </c>
      <c r="B26" s="10">
        <f t="shared" si="1"/>
        <v>18.113207547169814</v>
      </c>
      <c r="C26" s="11">
        <f t="shared" si="0"/>
        <v>36.226415094339629</v>
      </c>
      <c r="D26" s="11">
        <f t="shared" si="0"/>
        <v>45.283018867924525</v>
      </c>
      <c r="E26" s="11">
        <f t="shared" si="0"/>
        <v>54.339622641509436</v>
      </c>
      <c r="F26" s="11">
        <f t="shared" si="0"/>
        <v>72.452830188679258</v>
      </c>
      <c r="G26" s="11">
        <f t="shared" si="0"/>
        <v>90.566037735849051</v>
      </c>
      <c r="H26" s="11">
        <f t="shared" si="0"/>
        <v>108.67924528301887</v>
      </c>
      <c r="I26" s="11">
        <f t="shared" si="0"/>
        <v>126.79245283018869</v>
      </c>
      <c r="J26" s="11">
        <f t="shared" si="0"/>
        <v>144.90566037735852</v>
      </c>
      <c r="K26" s="11">
        <f t="shared" si="0"/>
        <v>163.01886792452831</v>
      </c>
      <c r="L26" s="12">
        <f t="shared" si="0"/>
        <v>181.1320754716981</v>
      </c>
    </row>
    <row r="27" spans="1:12" x14ac:dyDescent="0.25">
      <c r="A27" s="30">
        <v>800</v>
      </c>
      <c r="B27" s="10">
        <f t="shared" si="1"/>
        <v>19.320754716981135</v>
      </c>
      <c r="C27" s="11">
        <f t="shared" si="0"/>
        <v>38.64150943396227</v>
      </c>
      <c r="D27" s="11">
        <f t="shared" si="0"/>
        <v>48.301886792452834</v>
      </c>
      <c r="E27" s="11">
        <f t="shared" si="0"/>
        <v>57.962264150943398</v>
      </c>
      <c r="F27" s="11">
        <f t="shared" si="0"/>
        <v>77.28301886792454</v>
      </c>
      <c r="G27" s="11">
        <f t="shared" si="0"/>
        <v>96.603773584905667</v>
      </c>
      <c r="H27" s="11">
        <f t="shared" si="0"/>
        <v>115.9245283018868</v>
      </c>
      <c r="I27" s="11">
        <f t="shared" si="0"/>
        <v>135.24528301886792</v>
      </c>
      <c r="J27" s="11">
        <f t="shared" si="0"/>
        <v>154.56603773584908</v>
      </c>
      <c r="K27" s="11">
        <f t="shared" si="0"/>
        <v>173.88679245283021</v>
      </c>
      <c r="L27" s="12">
        <f t="shared" si="0"/>
        <v>193.20754716981133</v>
      </c>
    </row>
    <row r="28" spans="1:12" x14ac:dyDescent="0.25">
      <c r="A28" s="30">
        <v>850</v>
      </c>
      <c r="B28" s="10">
        <f t="shared" si="1"/>
        <v>20.528301886792455</v>
      </c>
      <c r="C28" s="11">
        <f t="shared" si="1"/>
        <v>41.056603773584911</v>
      </c>
      <c r="D28" s="11">
        <f t="shared" si="1"/>
        <v>51.320754716981135</v>
      </c>
      <c r="E28" s="11">
        <f t="shared" si="1"/>
        <v>61.584905660377359</v>
      </c>
      <c r="F28" s="11">
        <f t="shared" si="1"/>
        <v>82.113207547169822</v>
      </c>
      <c r="G28" s="11">
        <f t="shared" si="1"/>
        <v>102.64150943396227</v>
      </c>
      <c r="H28" s="11">
        <f t="shared" si="1"/>
        <v>123.16981132075472</v>
      </c>
      <c r="I28" s="11">
        <f t="shared" si="1"/>
        <v>143.69811320754718</v>
      </c>
      <c r="J28" s="11">
        <f t="shared" si="1"/>
        <v>164.22641509433964</v>
      </c>
      <c r="K28" s="11">
        <f t="shared" si="1"/>
        <v>184.75471698113211</v>
      </c>
      <c r="L28" s="12">
        <f t="shared" si="1"/>
        <v>205.28301886792454</v>
      </c>
    </row>
    <row r="29" spans="1:12" x14ac:dyDescent="0.25">
      <c r="A29" s="30">
        <v>900</v>
      </c>
      <c r="B29" s="10">
        <f t="shared" si="1"/>
        <v>21.735849056603776</v>
      </c>
      <c r="C29" s="11">
        <f t="shared" si="1"/>
        <v>43.471698113207552</v>
      </c>
      <c r="D29" s="11">
        <f t="shared" si="1"/>
        <v>54.339622641509436</v>
      </c>
      <c r="E29" s="11">
        <f t="shared" si="1"/>
        <v>65.20754716981132</v>
      </c>
      <c r="F29" s="11">
        <f t="shared" si="1"/>
        <v>86.943396226415103</v>
      </c>
      <c r="G29" s="11">
        <f t="shared" si="1"/>
        <v>108.67924528301887</v>
      </c>
      <c r="H29" s="11">
        <f t="shared" si="1"/>
        <v>130.41509433962264</v>
      </c>
      <c r="I29" s="11">
        <f t="shared" si="1"/>
        <v>152.15094339622644</v>
      </c>
      <c r="J29" s="11">
        <f t="shared" si="1"/>
        <v>173.88679245283021</v>
      </c>
      <c r="K29" s="11">
        <f t="shared" si="1"/>
        <v>195.62264150943398</v>
      </c>
      <c r="L29" s="12">
        <f t="shared" si="1"/>
        <v>217.35849056603774</v>
      </c>
    </row>
    <row r="30" spans="1:12" x14ac:dyDescent="0.25">
      <c r="A30" s="30">
        <v>950</v>
      </c>
      <c r="B30" s="10">
        <f t="shared" si="1"/>
        <v>22.943396226415096</v>
      </c>
      <c r="C30" s="11">
        <f t="shared" si="1"/>
        <v>45.886792452830193</v>
      </c>
      <c r="D30" s="11">
        <f t="shared" si="1"/>
        <v>57.358490566037737</v>
      </c>
      <c r="E30" s="11">
        <f t="shared" si="1"/>
        <v>68.830188679245282</v>
      </c>
      <c r="F30" s="11">
        <f t="shared" si="1"/>
        <v>91.773584905660385</v>
      </c>
      <c r="G30" s="11">
        <f t="shared" si="1"/>
        <v>114.71698113207547</v>
      </c>
      <c r="H30" s="11">
        <f t="shared" si="1"/>
        <v>137.66037735849056</v>
      </c>
      <c r="I30" s="11">
        <f t="shared" si="1"/>
        <v>160.60377358490567</v>
      </c>
      <c r="J30" s="11">
        <f t="shared" si="1"/>
        <v>183.54716981132077</v>
      </c>
      <c r="K30" s="11">
        <f t="shared" si="1"/>
        <v>206.49056603773587</v>
      </c>
      <c r="L30" s="12">
        <f t="shared" si="1"/>
        <v>229.43396226415095</v>
      </c>
    </row>
    <row r="31" spans="1:12" ht="15.75" thickBot="1" x14ac:dyDescent="0.3">
      <c r="A31" s="31">
        <v>1000</v>
      </c>
      <c r="B31" s="13">
        <f t="shared" si="1"/>
        <v>24.150943396226417</v>
      </c>
      <c r="C31" s="14">
        <f t="shared" si="1"/>
        <v>48.301886792452834</v>
      </c>
      <c r="D31" s="14">
        <f t="shared" si="1"/>
        <v>60.377358490566039</v>
      </c>
      <c r="E31" s="14">
        <f t="shared" si="1"/>
        <v>72.452830188679243</v>
      </c>
      <c r="F31" s="14">
        <f t="shared" si="1"/>
        <v>96.603773584905667</v>
      </c>
      <c r="G31" s="14">
        <f t="shared" si="1"/>
        <v>120.75471698113208</v>
      </c>
      <c r="H31" s="14">
        <f t="shared" si="1"/>
        <v>144.90566037735849</v>
      </c>
      <c r="I31" s="14">
        <f t="shared" si="1"/>
        <v>169.05660377358492</v>
      </c>
      <c r="J31" s="14">
        <f t="shared" si="1"/>
        <v>193.20754716981133</v>
      </c>
      <c r="K31" s="14">
        <f t="shared" si="1"/>
        <v>217.35849056603777</v>
      </c>
      <c r="L31" s="15">
        <f t="shared" si="1"/>
        <v>241.50943396226415</v>
      </c>
    </row>
    <row r="33" spans="12:12" x14ac:dyDescent="0.25">
      <c r="L33" s="16" t="s">
        <v>22</v>
      </c>
    </row>
  </sheetData>
  <sheetProtection password="C8EF" sheet="1" objects="1" scenarios="1"/>
  <mergeCells count="4">
    <mergeCell ref="B10:L10"/>
    <mergeCell ref="A10:A11"/>
    <mergeCell ref="A2:H5"/>
    <mergeCell ref="I6:L6"/>
  </mergeCells>
  <hyperlinks>
    <hyperlink ref="I6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Point Calculator</vt:lpstr>
      <vt:lpstr>Lookup Table</vt:lpstr>
      <vt:lpstr>Sheet3</vt:lpstr>
    </vt:vector>
  </TitlesOfParts>
  <Company>University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cwcallah</dc:creator>
  <cp:lastModifiedBy>cwcallah</cp:lastModifiedBy>
  <dcterms:created xsi:type="dcterms:W3CDTF">2015-04-01T13:27:10Z</dcterms:created>
  <dcterms:modified xsi:type="dcterms:W3CDTF">2015-06-16T16:48:29Z</dcterms:modified>
</cp:coreProperties>
</file>